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01" yWindow="65341" windowWidth="20280" windowHeight="5070" tabRatio="881" firstSheet="1" activeTab="2"/>
  </bookViews>
  <sheets>
    <sheet name="sua  mau an tuyen khong ro 9" sheetId="1" state="hidden" r:id="rId1"/>
    <sheet name="Mẫu BC việc theo CHV Mẫu 06" sheetId="2" r:id="rId2"/>
    <sheet name="Mẫu BC tiền theo CHV Mẫu 07" sheetId="3" r:id="rId3"/>
  </sheets>
  <definedNames/>
  <calcPr fullCalcOnLoad="1"/>
</workbook>
</file>

<file path=xl/sharedStrings.xml><?xml version="1.0" encoding="utf-8"?>
<sst xmlns="http://schemas.openxmlformats.org/spreadsheetml/2006/main" count="413" uniqueCount="202">
  <si>
    <t>I</t>
  </si>
  <si>
    <t>II</t>
  </si>
  <si>
    <t>Số việc</t>
  </si>
  <si>
    <t>NGƯỜI LẬP BIỂU</t>
  </si>
  <si>
    <t>A</t>
  </si>
  <si>
    <t>Chia ra:</t>
  </si>
  <si>
    <t>III</t>
  </si>
  <si>
    <t>Số tiền</t>
  </si>
  <si>
    <t xml:space="preserve">Cục Thi hành án </t>
  </si>
  <si>
    <t>Các Chi cục Thi hành án</t>
  </si>
  <si>
    <t>Chi cục Thi hành án…</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</si>
  <si>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</si>
  <si>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</si>
  <si>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</si>
  <si>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</si>
  <si>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</si>
  <si>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</si>
  <si>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Tổng số</t>
  </si>
  <si>
    <t>….</t>
  </si>
  <si>
    <t>Tổng số</t>
  </si>
  <si>
    <t>Tổng số</t>
  </si>
  <si>
    <t xml:space="preserve">CHIA THEO CƠ QUAN THI HÀNH ÁN VÀ CHẤP HÀNH VIÊN </t>
  </si>
  <si>
    <t xml:space="preserve">         CỤC TRƯỞNG (CHI CỤC TRƯỞNG)</t>
  </si>
  <si>
    <t>Ghi chú:</t>
  </si>
  <si>
    <t xml:space="preserve">Ghi chú:  </t>
  </si>
  <si>
    <t xml:space="preserve">Tổng số
</t>
  </si>
  <si>
    <t>1</t>
  </si>
  <si>
    <t>2</t>
  </si>
  <si>
    <t>3</t>
  </si>
  <si>
    <t xml:space="preserve">    - Biểu này được dùng cho Chi cục Thi hành án dân sự và cục Thi hành án dân sự;</t>
  </si>
  <si>
    <t xml:space="preserve">    - Số việc đình chỉ tại cột 7 không bao gồm số việc miễn tại cột 9;</t>
  </si>
  <si>
    <t xml:space="preserve">    - Cột 1= cột 2+ cột 3= cột 4 + cột 12; cột 16=cột 10+cột 11+cột 12.</t>
  </si>
  <si>
    <t xml:space="preserve"> - Biểu mẫu này dùng cho Cục Thi hành án dân sự và Chi cục Thi hành án dân sự;</t>
  </si>
  <si>
    <t xml:space="preserve">    - Đối với số việc ủy thác chỉ thống kê đối với việc đã ra quyết định ủy thác thi hành án;</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</si>
  <si>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</si>
  <si>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</si>
  <si>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</si>
  <si>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</si>
  <si>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</si>
  <si>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</si>
  <si>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</si>
  <si>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</si>
  <si>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</si>
  <si>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</si>
  <si>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</si>
  <si>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</si>
  <si>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</si>
  <si>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</si>
  <si>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</si>
  <si>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</si>
  <si>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</si>
  <si>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</si>
  <si>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</si>
  <si>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</si>
  <si>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</si>
  <si>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</si>
  <si>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</si>
  <si>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</si>
  <si>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10</t>
  </si>
  <si>
    <t>Ủy thác thi hành án</t>
  </si>
  <si>
    <t>IV</t>
  </si>
  <si>
    <t>Tổng số phải thi hành</t>
  </si>
  <si>
    <t>Có điều kiện thi hành</t>
  </si>
  <si>
    <t>Đang thi hành</t>
  </si>
  <si>
    <t>Tạm đình chỉ thi hành án</t>
  </si>
  <si>
    <t>Đơn vị tính: 1.000 VN đồng</t>
  </si>
  <si>
    <t>Giảm thi hành án</t>
  </si>
  <si>
    <t>Đơn vị  báo cáo…........………..</t>
  </si>
  <si>
    <t>Đơn vị nhận báo cáo…........…..</t>
  </si>
  <si>
    <t>Ngày nhận báo cáo:……/….…/……………</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</si>
  <si>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</si>
  <si>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</si>
  <si>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</si>
  <si>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</si>
  <si>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</si>
  <si>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</si>
  <si>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</si>
  <si>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</si>
  <si>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</si>
  <si>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</si>
  <si>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</si>
  <si>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</si>
  <si>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 xml:space="preserve">   KẾT QUẢ THI HÀNH ÁN DÂN SỰ TÍNH BẰNG TIỀN </t>
  </si>
  <si>
    <t>Đơn vị  báo cáo…...………..</t>
  </si>
  <si>
    <t>Đơn vị nhận báo cáo….....…..</t>
  </si>
  <si>
    <t>Tỷ lệ: 
( %) (xong  + đình chỉ+ giảm)/ Có điều kiện * 100%</t>
  </si>
  <si>
    <t xml:space="preserve">                                   Đơn vị tính: Việc</t>
  </si>
  <si>
    <t>Ban hành theo TT số: 08/2015/TT-BTP</t>
  </si>
  <si>
    <t>ngày 26 tháng 6 năm 2015</t>
  </si>
  <si>
    <t>Tổng cục Thi hành án dân sự</t>
  </si>
  <si>
    <t>Cục THADS tỉnh Đồng Tháp</t>
  </si>
  <si>
    <t>H Tân Hồng</t>
  </si>
  <si>
    <t>B</t>
  </si>
  <si>
    <t>TX Hồng Ngự</t>
  </si>
  <si>
    <t>H Hồng Ngự</t>
  </si>
  <si>
    <t>H Tam Nông</t>
  </si>
  <si>
    <t>V</t>
  </si>
  <si>
    <t>H Thanh Bình</t>
  </si>
  <si>
    <t>VI</t>
  </si>
  <si>
    <t>TP Cao Lãnh</t>
  </si>
  <si>
    <t>VII</t>
  </si>
  <si>
    <t>H Cao Lãnh</t>
  </si>
  <si>
    <t>VIII</t>
  </si>
  <si>
    <t>H Tháp Mười</t>
  </si>
  <si>
    <t>IX</t>
  </si>
  <si>
    <t>H Châu Thành</t>
  </si>
  <si>
    <t>X</t>
  </si>
  <si>
    <t>TP Sa Đéc</t>
  </si>
  <si>
    <t>XI</t>
  </si>
  <si>
    <t>H Lai Vung</t>
  </si>
  <si>
    <t>XII</t>
  </si>
  <si>
    <t>H Lấp Vò</t>
  </si>
  <si>
    <t>Cục THADS</t>
  </si>
  <si>
    <t>Các Chi cục</t>
  </si>
  <si>
    <t>Nguyễn Văn Bạc</t>
  </si>
  <si>
    <t>Mai Phi Hùng</t>
  </si>
  <si>
    <t>Lê Phước Bé Sáu</t>
  </si>
  <si>
    <t>Cao Văn Nghĩa</t>
  </si>
  <si>
    <t>Phạm Phú Lợi</t>
  </si>
  <si>
    <t>Trần Văn Hiền</t>
  </si>
  <si>
    <t>Trần Phước Đức</t>
  </si>
  <si>
    <t>Lê Quang Đạo</t>
  </si>
  <si>
    <t>Võ Minh Huệ</t>
  </si>
  <si>
    <t>Lê Quang Công</t>
  </si>
  <si>
    <t>Lê Văn Vĩ</t>
  </si>
  <si>
    <t>Võ Hoàng Long</t>
  </si>
  <si>
    <t>Trần Bửu Bé Tư</t>
  </si>
  <si>
    <t>Lương Văn Hạnh</t>
  </si>
  <si>
    <t>Võ Y Khoa</t>
  </si>
  <si>
    <t>Võ Văn Thiện</t>
  </si>
  <si>
    <t>Phan Thanh Bình</t>
  </si>
  <si>
    <t>Đinh Tấn Giàu</t>
  </si>
  <si>
    <t>Phạm Thành Phần</t>
  </si>
  <si>
    <t>Võ Văn Sơn</t>
  </si>
  <si>
    <t>Nguyễn Minh Tâm</t>
  </si>
  <si>
    <t>Trương Thành Út</t>
  </si>
  <si>
    <t>Vũ Quang Hiện</t>
  </si>
  <si>
    <t>Mai Thị Thu Cúc</t>
  </si>
  <si>
    <t>Lê Trọng Trưởng</t>
  </si>
  <si>
    <t>Huỳnh Công Tân</t>
  </si>
  <si>
    <t>Đặng Huỳnh Tân</t>
  </si>
  <si>
    <t>Lê Thanh Giang</t>
  </si>
  <si>
    <t>Trần Trí Hiếu</t>
  </si>
  <si>
    <t>Huỳnh Anh Tuấn</t>
  </si>
  <si>
    <t>Phạm Minh Phúc</t>
  </si>
  <si>
    <t>Nguyễn Văn Thế</t>
  </si>
  <si>
    <t>Nguyễn Văn Hiếu</t>
  </si>
  <si>
    <t>Trương Văn Xuân</t>
  </si>
  <si>
    <t>Phạm Chí Hùng</t>
  </si>
  <si>
    <t>Phạm Thị Phú</t>
  </si>
  <si>
    <t>Trần Trọng Quyết</t>
  </si>
  <si>
    <t>Võ Thanh Vân</t>
  </si>
  <si>
    <t>Trần Minh Tý</t>
  </si>
  <si>
    <t>Đỗ Thành Lơ</t>
  </si>
  <si>
    <t>Phạm Văn Thanh</t>
  </si>
  <si>
    <t>Thái Duy Minh</t>
  </si>
  <si>
    <t>Nguyễn Kim Tuân</t>
  </si>
  <si>
    <t>Nguyễn Văn Thủy</t>
  </si>
  <si>
    <t>Bùi Văn Ty</t>
  </si>
  <si>
    <t>Bùi Thị Ngọc Kiều</t>
  </si>
  <si>
    <t>Lê Văn Thạnh</t>
  </si>
  <si>
    <t>Lê Thị Thanh Xuân</t>
  </si>
  <si>
    <t>Trương Quốc Trung</t>
  </si>
  <si>
    <t>Nguyễn Trọng Tồn</t>
  </si>
  <si>
    <t>Trần Lê Khã</t>
  </si>
  <si>
    <t>Nguyễn Minh Thiện</t>
  </si>
  <si>
    <t>Nguyễn Văn Thơm</t>
  </si>
  <si>
    <t>Nguyễn Thanh Sơn</t>
  </si>
  <si>
    <t>Võ Minh Dũng</t>
  </si>
  <si>
    <t>Phạm Văn Dũng</t>
  </si>
  <si>
    <t>Phan Văn Nghiêm</t>
  </si>
  <si>
    <t>Nguyễn Văn Hiền</t>
  </si>
  <si>
    <t>Phạm Văn Tùng</t>
  </si>
  <si>
    <t>Nguyễn Chí Hòa</t>
  </si>
  <si>
    <t>PHÓ CỤC TRƯỞNG</t>
  </si>
  <si>
    <t>Nguyễn T Lan Trinh</t>
  </si>
  <si>
    <t>Trần Công Bằng</t>
  </si>
  <si>
    <t>Trần Thị Thanh Thúy</t>
  </si>
  <si>
    <t xml:space="preserve">  KT. CỤC TRƯỞNG</t>
  </si>
  <si>
    <t>Nguyễn Ngọc Được</t>
  </si>
  <si>
    <t>Nguyễn Thanh Tuấn</t>
  </si>
  <si>
    <t>Lê Hồng Đỗ</t>
  </si>
  <si>
    <t>11</t>
  </si>
  <si>
    <t>12</t>
  </si>
  <si>
    <t>Nguyễn Bùi Trí</t>
  </si>
  <si>
    <t>Trinh Văn Tươm</t>
  </si>
  <si>
    <t>Phạm Văn Thành</t>
  </si>
  <si>
    <t>Bùi Văn Tấn</t>
  </si>
  <si>
    <t>Phạm Hoàng Sơn</t>
  </si>
  <si>
    <t>Nguyễn Văn Tuấn</t>
  </si>
  <si>
    <t>Nguyễn Minh Tấn</t>
  </si>
  <si>
    <t>Trần Công Hiệp</t>
  </si>
  <si>
    <t>Bùi Văn Hiếu</t>
  </si>
  <si>
    <t>Nguyễn Minh Nhựt</t>
  </si>
  <si>
    <t>Nguyễn Thành Trung</t>
  </si>
  <si>
    <t>Nguyễn Tấn Thái</t>
  </si>
  <si>
    <t>Đỗ Hữu Tuấn</t>
  </si>
  <si>
    <t>Kiều Công Thành</t>
  </si>
  <si>
    <t>5 tháng/năm 2018</t>
  </si>
  <si>
    <t>Đồng Tháp, ngày 05 tháng 3 năm 2018</t>
  </si>
  <si>
    <t xml:space="preserve"> - </t>
  </si>
  <si>
    <t>Võ Hồng Đào</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</si>
</sst>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0.0"/>
    <numFmt numFmtId="202" formatCode="0.0%"/>
    <numFmt numFmtId="203" formatCode="_(* #,##0.000_);_(* \(#,##0.000\);_(* &quot;-&quot;??_);_(@_)"/>
    <numFmt numFmtId="204" formatCode="0;\-0;;@"/>
  </numFmts>
  <fonts count="68">
    <font>
      <sz val="12"/>
      <name val="Times New Roman"/>
      <family val="1"/>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sz val="9"/>
      <name val="Times New Roman"/>
      <family val="1"/>
    </font>
    <font>
      <i/>
      <sz val="14"/>
      <name val="Times New Roman"/>
      <family val="1"/>
    </font>
    <font>
      <b/>
      <sz val="10"/>
      <color indexed="10"/>
      <name val="Times New Roman"/>
      <family val="1"/>
    </font>
    <font>
      <b/>
      <sz val="12"/>
      <color indexed="10"/>
      <name val="Times New Roman"/>
      <family val="1"/>
    </font>
    <font>
      <i/>
      <sz val="14"/>
      <name val=".VnTime"/>
      <family val="2"/>
    </font>
    <font>
      <b/>
      <sz val="14"/>
      <name val="Times New Roman"/>
      <family val="1"/>
    </font>
    <font>
      <b/>
      <sz val="14"/>
      <name val=".VnTime"/>
      <family val="2"/>
    </font>
    <font>
      <sz val="7"/>
      <name val="Times New Roman"/>
      <family val="1"/>
    </font>
    <font>
      <sz val="6"/>
      <name val="Times New Roman"/>
      <family val="1"/>
    </font>
    <font>
      <b/>
      <sz val="7"/>
      <color indexed="30"/>
      <name val="Times New Roman"/>
      <family val="1"/>
    </font>
    <font>
      <b/>
      <sz val="7"/>
      <color indexed="10"/>
      <name val="Times New Roman"/>
      <family val="1"/>
    </font>
    <font>
      <sz val="7"/>
      <color indexed="10"/>
      <name val="Times New Roman"/>
      <family val="1"/>
    </font>
    <font>
      <sz val="11"/>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7"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75">
    <xf numFmtId="0" fontId="0" fillId="0" borderId="0" xfId="0" applyAlignment="1">
      <alignment/>
    </xf>
    <xf numFmtId="49" fontId="0" fillId="0" borderId="0" xfId="0" applyNumberFormat="1" applyFill="1" applyAlignment="1">
      <alignment/>
    </xf>
    <xf numFmtId="49" fontId="3" fillId="0" borderId="10" xfId="0" applyNumberFormat="1" applyFont="1" applyFill="1" applyBorder="1" applyAlignment="1">
      <alignment horizontal="left"/>
    </xf>
    <xf numFmtId="49" fontId="5"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3" fillId="0" borderId="12" xfId="0" applyNumberFormat="1" applyFont="1" applyFill="1" applyBorder="1" applyAlignment="1">
      <alignment/>
    </xf>
    <xf numFmtId="49" fontId="3"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xf>
    <xf numFmtId="49" fontId="4" fillId="0" borderId="10" xfId="0" applyNumberFormat="1" applyFont="1" applyFill="1" applyBorder="1" applyAlignment="1">
      <alignment horizontal="left"/>
    </xf>
    <xf numFmtId="49" fontId="13" fillId="0" borderId="10" xfId="0" applyNumberFormat="1" applyFont="1" applyFill="1" applyBorder="1" applyAlignment="1">
      <alignment horizontal="center" vertical="center" wrapText="1"/>
    </xf>
    <xf numFmtId="49" fontId="4" fillId="0" borderId="13" xfId="0" applyNumberFormat="1" applyFont="1" applyFill="1" applyBorder="1" applyAlignment="1">
      <alignment horizontal="center"/>
    </xf>
    <xf numFmtId="49" fontId="9" fillId="0" borderId="10" xfId="0" applyNumberFormat="1" applyFont="1" applyFill="1" applyBorder="1" applyAlignment="1">
      <alignment horizontal="left"/>
    </xf>
    <xf numFmtId="49" fontId="3" fillId="0" borderId="10" xfId="0" applyNumberFormat="1" applyFont="1" applyFill="1" applyBorder="1" applyAlignment="1">
      <alignment horizontal="center"/>
    </xf>
    <xf numFmtId="49" fontId="5" fillId="0" borderId="10" xfId="0" applyNumberFormat="1" applyFont="1" applyFill="1" applyBorder="1" applyAlignment="1">
      <alignment horizontal="center"/>
    </xf>
    <xf numFmtId="49" fontId="14" fillId="0" borderId="10" xfId="0" applyNumberFormat="1" applyFont="1" applyFill="1" applyBorder="1" applyAlignment="1">
      <alignment horizontal="center"/>
    </xf>
    <xf numFmtId="49" fontId="16" fillId="0" borderId="0" xfId="0" applyNumberFormat="1" applyFont="1" applyFill="1" applyAlignment="1">
      <alignment/>
    </xf>
    <xf numFmtId="49" fontId="17" fillId="0" borderId="0" xfId="0" applyNumberFormat="1" applyFont="1" applyFill="1" applyAlignment="1">
      <alignment/>
    </xf>
    <xf numFmtId="49" fontId="1" fillId="0" borderId="0" xfId="0" applyNumberFormat="1" applyFont="1" applyFill="1" applyAlignment="1">
      <alignment/>
    </xf>
    <xf numFmtId="49" fontId="10" fillId="0" borderId="0" xfId="0" applyNumberFormat="1" applyFont="1" applyFill="1" applyAlignment="1">
      <alignment wrapText="1"/>
    </xf>
    <xf numFmtId="49" fontId="2" fillId="0" borderId="0" xfId="0" applyNumberFormat="1" applyFont="1" applyFill="1" applyAlignment="1">
      <alignment/>
    </xf>
    <xf numFmtId="49" fontId="1" fillId="0" borderId="0" xfId="0" applyNumberFormat="1" applyFont="1" applyFill="1" applyAlignment="1">
      <alignment wrapText="1"/>
    </xf>
    <xf numFmtId="49" fontId="3" fillId="0" borderId="10" xfId="0" applyNumberFormat="1" applyFont="1" applyFill="1" applyBorder="1" applyAlignment="1">
      <alignment/>
    </xf>
    <xf numFmtId="49" fontId="12" fillId="0" borderId="0" xfId="0" applyNumberFormat="1" applyFont="1" applyFill="1" applyBorder="1" applyAlignment="1">
      <alignment vertical="center" wrapText="1"/>
    </xf>
    <xf numFmtId="49" fontId="15" fillId="0" borderId="0" xfId="0" applyNumberFormat="1" applyFont="1" applyFill="1" applyAlignment="1">
      <alignment/>
    </xf>
    <xf numFmtId="49" fontId="18" fillId="0" borderId="0" xfId="0" applyNumberFormat="1" applyFont="1" applyFill="1" applyBorder="1" applyAlignment="1">
      <alignment vertical="center" wrapText="1"/>
    </xf>
    <xf numFmtId="49" fontId="0" fillId="0" borderId="0" xfId="0" applyNumberFormat="1" applyFont="1" applyFill="1" applyAlignment="1">
      <alignment/>
    </xf>
    <xf numFmtId="49" fontId="0" fillId="0" borderId="0" xfId="0" applyNumberFormat="1" applyFont="1" applyFill="1" applyAlignment="1">
      <alignment/>
    </xf>
    <xf numFmtId="49" fontId="6" fillId="0" borderId="10" xfId="0" applyNumberFormat="1" applyFont="1" applyFill="1" applyBorder="1" applyAlignment="1" applyProtection="1">
      <alignment horizontal="center" vertical="center"/>
      <protection/>
    </xf>
    <xf numFmtId="194" fontId="20" fillId="0" borderId="0" xfId="42" applyNumberFormat="1" applyFont="1" applyFill="1" applyBorder="1" applyAlignment="1">
      <alignment horizontal="center" wrapText="1"/>
    </xf>
    <xf numFmtId="194" fontId="24" fillId="0" borderId="0" xfId="42" applyNumberFormat="1" applyFont="1" applyFill="1" applyBorder="1" applyAlignment="1">
      <alignment horizontal="center" wrapText="1"/>
    </xf>
    <xf numFmtId="194" fontId="24" fillId="0" borderId="0" xfId="42" applyNumberFormat="1" applyFont="1" applyFill="1" applyAlignment="1">
      <alignment/>
    </xf>
    <xf numFmtId="194" fontId="24" fillId="0" borderId="0" xfId="42" applyNumberFormat="1" applyFont="1" applyFill="1" applyAlignment="1">
      <alignment wrapText="1"/>
    </xf>
    <xf numFmtId="194" fontId="24" fillId="0" borderId="0" xfId="42" applyNumberFormat="1" applyFont="1" applyFill="1" applyAlignment="1">
      <alignment/>
    </xf>
    <xf numFmtId="49" fontId="0" fillId="0" borderId="0" xfId="0" applyNumberFormat="1" applyFont="1" applyFill="1" applyBorder="1" applyAlignment="1">
      <alignment/>
    </xf>
    <xf numFmtId="194" fontId="22" fillId="0" borderId="10" xfId="42" applyNumberFormat="1" applyFont="1" applyFill="1" applyBorder="1" applyAlignment="1" applyProtection="1">
      <alignment horizontal="center" vertical="center"/>
      <protection/>
    </xf>
    <xf numFmtId="194" fontId="0" fillId="0" borderId="10" xfId="42" applyNumberFormat="1" applyFont="1" applyFill="1" applyBorder="1" applyAlignment="1" applyProtection="1">
      <alignment horizontal="center" vertical="center"/>
      <protection/>
    </xf>
    <xf numFmtId="194" fontId="0" fillId="0" borderId="14" xfId="42" applyNumberFormat="1" applyFont="1" applyFill="1" applyBorder="1" applyAlignment="1" applyProtection="1">
      <alignment horizontal="center" vertical="center"/>
      <protection/>
    </xf>
    <xf numFmtId="194" fontId="0" fillId="0" borderId="0" xfId="42" applyNumberFormat="1" applyFont="1" applyFill="1" applyAlignment="1">
      <alignment/>
    </xf>
    <xf numFmtId="49" fontId="6" fillId="0" borderId="0" xfId="0" applyNumberFormat="1" applyFont="1" applyFill="1" applyBorder="1" applyAlignment="1">
      <alignment horizontal="center"/>
    </xf>
    <xf numFmtId="49" fontId="6" fillId="0" borderId="0" xfId="0" applyNumberFormat="1" applyFont="1" applyFill="1" applyBorder="1" applyAlignment="1">
      <alignment wrapText="1"/>
    </xf>
    <xf numFmtId="49" fontId="12" fillId="0" borderId="0" xfId="0" applyNumberFormat="1" applyFont="1" applyFill="1" applyAlignment="1">
      <alignment/>
    </xf>
    <xf numFmtId="49" fontId="6" fillId="0" borderId="0" xfId="0" applyNumberFormat="1" applyFont="1" applyFill="1" applyBorder="1" applyAlignment="1">
      <alignment/>
    </xf>
    <xf numFmtId="49" fontId="0" fillId="0" borderId="0" xfId="0" applyNumberFormat="1" applyFont="1" applyFill="1" applyAlignment="1">
      <alignment horizontal="center"/>
    </xf>
    <xf numFmtId="49" fontId="0" fillId="0" borderId="12" xfId="0" applyNumberFormat="1" applyFont="1" applyFill="1" applyBorder="1" applyAlignment="1">
      <alignment horizontal="center"/>
    </xf>
    <xf numFmtId="49" fontId="6" fillId="0" borderId="0" xfId="0" applyNumberFormat="1" applyFont="1" applyFill="1" applyAlignment="1">
      <alignment/>
    </xf>
    <xf numFmtId="43" fontId="26" fillId="0" borderId="10" xfId="44" applyFont="1" applyFill="1" applyBorder="1" applyAlignment="1" applyProtection="1">
      <alignment horizontal="center" vertical="center"/>
      <protection/>
    </xf>
    <xf numFmtId="43" fontId="26" fillId="0" borderId="10" xfId="44" applyFont="1" applyFill="1" applyBorder="1" applyAlignment="1" applyProtection="1">
      <alignment vertical="center"/>
      <protection/>
    </xf>
    <xf numFmtId="194" fontId="26" fillId="0" borderId="10" xfId="44" applyNumberFormat="1" applyFont="1" applyFill="1" applyBorder="1" applyAlignment="1" applyProtection="1">
      <alignment horizontal="center" vertical="center"/>
      <protection/>
    </xf>
    <xf numFmtId="194" fontId="26" fillId="0" borderId="10" xfId="44" applyNumberFormat="1" applyFont="1" applyFill="1" applyBorder="1" applyAlignment="1">
      <alignment horizontal="center" vertical="center"/>
    </xf>
    <xf numFmtId="194" fontId="26" fillId="0" borderId="0" xfId="44" applyNumberFormat="1" applyFont="1" applyFill="1" applyAlignment="1">
      <alignment/>
    </xf>
    <xf numFmtId="43" fontId="28" fillId="0" borderId="10" xfId="44" applyFont="1" applyFill="1" applyBorder="1" applyAlignment="1" applyProtection="1">
      <alignment horizontal="center" vertical="center"/>
      <protection/>
    </xf>
    <xf numFmtId="43" fontId="3" fillId="0" borderId="14" xfId="44" applyFont="1" applyFill="1" applyBorder="1" applyAlignment="1" applyProtection="1">
      <alignment horizontal="center" vertical="center"/>
      <protection/>
    </xf>
    <xf numFmtId="43" fontId="2" fillId="0" borderId="14" xfId="44" applyFont="1" applyFill="1" applyBorder="1" applyAlignment="1" applyProtection="1">
      <alignment vertical="center"/>
      <protection/>
    </xf>
    <xf numFmtId="43" fontId="0" fillId="0" borderId="14" xfId="44" applyFont="1" applyFill="1" applyBorder="1" applyAlignment="1" applyProtection="1">
      <alignment horizontal="center" vertical="center"/>
      <protection/>
    </xf>
    <xf numFmtId="43" fontId="0" fillId="0" borderId="0" xfId="44" applyFont="1" applyFill="1" applyBorder="1" applyAlignment="1" applyProtection="1">
      <alignment horizontal="center" vertical="center"/>
      <protection/>
    </xf>
    <xf numFmtId="43" fontId="0" fillId="0" borderId="0" xfId="44" applyFont="1" applyFill="1" applyBorder="1" applyAlignment="1" applyProtection="1">
      <alignment horizontal="center" vertical="center"/>
      <protection/>
    </xf>
    <xf numFmtId="43" fontId="0" fillId="0" borderId="0" xfId="44" applyFont="1" applyFill="1" applyBorder="1" applyAlignment="1">
      <alignment horizontal="center"/>
    </xf>
    <xf numFmtId="43" fontId="6" fillId="0" borderId="0" xfId="44" applyFont="1" applyFill="1" applyAlignment="1">
      <alignment/>
    </xf>
    <xf numFmtId="43" fontId="0" fillId="0" borderId="0" xfId="44" applyFont="1" applyFill="1" applyAlignment="1">
      <alignment/>
    </xf>
    <xf numFmtId="0" fontId="20" fillId="0" borderId="0" xfId="44" applyNumberFormat="1" applyFont="1" applyFill="1" applyBorder="1" applyAlignment="1">
      <alignment horizontal="center" vertical="center" wrapText="1"/>
    </xf>
    <xf numFmtId="0" fontId="20" fillId="0" borderId="0" xfId="44" applyNumberFormat="1" applyFont="1" applyFill="1" applyBorder="1" applyAlignment="1">
      <alignment vertical="center"/>
    </xf>
    <xf numFmtId="0" fontId="23" fillId="0" borderId="0" xfId="44" applyNumberFormat="1" applyFont="1" applyFill="1" applyBorder="1" applyAlignment="1">
      <alignment vertical="center"/>
    </xf>
    <xf numFmtId="0" fontId="24" fillId="0" borderId="0" xfId="44" applyNumberFormat="1" applyFont="1" applyFill="1" applyBorder="1" applyAlignment="1">
      <alignment vertical="center"/>
    </xf>
    <xf numFmtId="0" fontId="24" fillId="0" borderId="0" xfId="44" applyNumberFormat="1" applyFont="1" applyFill="1" applyBorder="1" applyAlignment="1">
      <alignment horizontal="center" vertical="center" wrapText="1"/>
    </xf>
    <xf numFmtId="0" fontId="25" fillId="0" borderId="0" xfId="44" applyNumberFormat="1" applyFont="1" applyFill="1" applyBorder="1" applyAlignment="1">
      <alignment vertical="center"/>
    </xf>
    <xf numFmtId="0" fontId="24" fillId="0" borderId="0" xfId="44" applyNumberFormat="1" applyFont="1" applyFill="1" applyAlignment="1">
      <alignment vertical="center"/>
    </xf>
    <xf numFmtId="0" fontId="24" fillId="0" borderId="0" xfId="44" applyNumberFormat="1" applyFont="1" applyFill="1" applyAlignment="1">
      <alignment vertical="center" wrapText="1"/>
    </xf>
    <xf numFmtId="43" fontId="24" fillId="0" borderId="0" xfId="44" applyFont="1" applyFill="1" applyAlignment="1">
      <alignment vertical="center"/>
    </xf>
    <xf numFmtId="194" fontId="0" fillId="0" borderId="0" xfId="0" applyNumberFormat="1" applyFont="1" applyFill="1" applyBorder="1" applyAlignment="1">
      <alignment/>
    </xf>
    <xf numFmtId="194" fontId="0" fillId="0" borderId="0" xfId="0" applyNumberFormat="1" applyFont="1" applyFill="1" applyBorder="1" applyAlignment="1">
      <alignment wrapText="1"/>
    </xf>
    <xf numFmtId="194" fontId="0" fillId="0" borderId="0" xfId="42" applyNumberFormat="1" applyFont="1" applyFill="1" applyAlignment="1">
      <alignment/>
    </xf>
    <xf numFmtId="194" fontId="0" fillId="0" borderId="0" xfId="0" applyNumberFormat="1" applyFont="1" applyFill="1" applyAlignment="1">
      <alignment/>
    </xf>
    <xf numFmtId="194" fontId="6" fillId="0" borderId="10" xfId="42" applyNumberFormat="1" applyFont="1" applyFill="1" applyBorder="1" applyAlignment="1" applyProtection="1">
      <alignment horizontal="center" vertical="center"/>
      <protection/>
    </xf>
    <xf numFmtId="194" fontId="22" fillId="0" borderId="0" xfId="42" applyNumberFormat="1" applyFont="1" applyFill="1" applyAlignment="1">
      <alignment/>
    </xf>
    <xf numFmtId="194" fontId="21" fillId="0" borderId="10" xfId="42" applyNumberFormat="1" applyFont="1" applyFill="1" applyBorder="1" applyAlignment="1" applyProtection="1">
      <alignment horizontal="center" vertical="center"/>
      <protection/>
    </xf>
    <xf numFmtId="194" fontId="21" fillId="0" borderId="10" xfId="42" applyNumberFormat="1" applyFont="1" applyFill="1" applyBorder="1" applyAlignment="1" applyProtection="1">
      <alignment vertical="center"/>
      <protection/>
    </xf>
    <xf numFmtId="194" fontId="3" fillId="0" borderId="10" xfId="42" applyNumberFormat="1" applyFont="1" applyFill="1" applyBorder="1" applyAlignment="1" applyProtection="1">
      <alignment horizontal="center" vertical="center"/>
      <protection/>
    </xf>
    <xf numFmtId="194" fontId="2" fillId="0" borderId="10" xfId="42" applyNumberFormat="1" applyFont="1" applyFill="1" applyBorder="1" applyAlignment="1" applyProtection="1">
      <alignment horizontal="left" vertical="center"/>
      <protection/>
    </xf>
    <xf numFmtId="194" fontId="0" fillId="0" borderId="10" xfId="42" applyNumberFormat="1" applyFont="1" applyFill="1" applyBorder="1" applyAlignment="1" applyProtection="1">
      <alignment horizontal="center" vertical="center"/>
      <protection/>
    </xf>
    <xf numFmtId="194" fontId="0" fillId="0" borderId="10" xfId="42" applyNumberFormat="1" applyFont="1" applyFill="1" applyBorder="1" applyAlignment="1">
      <alignment horizontal="center"/>
    </xf>
    <xf numFmtId="194" fontId="2" fillId="0" borderId="10" xfId="42" applyNumberFormat="1" applyFont="1" applyFill="1" applyBorder="1" applyAlignment="1" applyProtection="1">
      <alignment vertical="center"/>
      <protection/>
    </xf>
    <xf numFmtId="194" fontId="3" fillId="0" borderId="0" xfId="42" applyNumberFormat="1" applyFont="1" applyFill="1" applyBorder="1" applyAlignment="1" applyProtection="1">
      <alignment horizontal="center" vertical="center"/>
      <protection/>
    </xf>
    <xf numFmtId="194" fontId="2" fillId="0" borderId="0" xfId="42" applyNumberFormat="1" applyFont="1" applyFill="1" applyBorder="1" applyAlignment="1" applyProtection="1">
      <alignment vertical="center"/>
      <protection/>
    </xf>
    <xf numFmtId="194" fontId="0" fillId="0" borderId="0" xfId="42" applyNumberFormat="1" applyFont="1" applyFill="1" applyBorder="1" applyAlignment="1" applyProtection="1">
      <alignment horizontal="center" vertical="center"/>
      <protection/>
    </xf>
    <xf numFmtId="194" fontId="0" fillId="0" borderId="14" xfId="42" applyNumberFormat="1" applyFont="1" applyFill="1" applyBorder="1" applyAlignment="1" applyProtection="1">
      <alignment horizontal="center" vertical="center"/>
      <protection/>
    </xf>
    <xf numFmtId="194" fontId="0" fillId="0" borderId="14" xfId="42" applyNumberFormat="1" applyFont="1" applyFill="1" applyBorder="1" applyAlignment="1">
      <alignment horizontal="center"/>
    </xf>
    <xf numFmtId="194" fontId="20" fillId="0" borderId="0" xfId="42" applyNumberFormat="1" applyFont="1" applyFill="1" applyBorder="1" applyAlignment="1">
      <alignment/>
    </xf>
    <xf numFmtId="194" fontId="23" fillId="0" borderId="0" xfId="42" applyNumberFormat="1" applyFont="1" applyFill="1" applyBorder="1" applyAlignment="1">
      <alignment/>
    </xf>
    <xf numFmtId="49" fontId="23" fillId="0" borderId="0" xfId="0" applyNumberFormat="1" applyFont="1" applyFill="1" applyBorder="1" applyAlignment="1">
      <alignment/>
    </xf>
    <xf numFmtId="194" fontId="24" fillId="0" borderId="0" xfId="42" applyNumberFormat="1" applyFont="1" applyFill="1" applyBorder="1" applyAlignment="1">
      <alignment/>
    </xf>
    <xf numFmtId="194" fontId="25" fillId="0" borderId="0" xfId="42" applyNumberFormat="1" applyFont="1" applyFill="1" applyBorder="1" applyAlignment="1">
      <alignment/>
    </xf>
    <xf numFmtId="49" fontId="25" fillId="0" borderId="0" xfId="0" applyNumberFormat="1" applyFont="1" applyFill="1" applyBorder="1" applyAlignment="1">
      <alignment/>
    </xf>
    <xf numFmtId="194" fontId="28" fillId="0" borderId="10" xfId="44" applyNumberFormat="1" applyFont="1" applyFill="1" applyBorder="1" applyAlignment="1" applyProtection="1">
      <alignment horizontal="center" vertical="center"/>
      <protection/>
    </xf>
    <xf numFmtId="194" fontId="28" fillId="0" borderId="0" xfId="44" applyNumberFormat="1" applyFont="1" applyFill="1" applyAlignment="1">
      <alignment/>
    </xf>
    <xf numFmtId="194" fontId="1" fillId="0" borderId="0" xfId="42" applyNumberFormat="1" applyFont="1" applyFill="1" applyAlignment="1">
      <alignment/>
    </xf>
    <xf numFmtId="194" fontId="22" fillId="0" borderId="10" xfId="42" applyNumberFormat="1" applyFont="1" applyFill="1" applyBorder="1" applyAlignment="1" applyProtection="1">
      <alignment horizontal="center" vertical="center"/>
      <protection/>
    </xf>
    <xf numFmtId="194" fontId="28" fillId="0" borderId="0" xfId="44" applyNumberFormat="1" applyFont="1" applyFill="1" applyAlignment="1">
      <alignment vertical="center"/>
    </xf>
    <xf numFmtId="194" fontId="0" fillId="0" borderId="10" xfId="42" applyNumberFormat="1" applyFont="1" applyFill="1" applyBorder="1" applyAlignment="1" applyProtection="1">
      <alignment horizontal="center" vertical="center"/>
      <protection/>
    </xf>
    <xf numFmtId="194" fontId="0" fillId="0" borderId="0" xfId="42" applyNumberFormat="1" applyFont="1" applyFill="1" applyAlignment="1">
      <alignment/>
    </xf>
    <xf numFmtId="194" fontId="0" fillId="0" borderId="0" xfId="42" applyNumberFormat="1" applyFont="1" applyFill="1" applyBorder="1" applyAlignment="1">
      <alignment/>
    </xf>
    <xf numFmtId="43" fontId="0" fillId="0" borderId="0" xfId="42" applyFont="1" applyFill="1" applyBorder="1" applyAlignment="1">
      <alignment/>
    </xf>
    <xf numFmtId="194" fontId="23" fillId="0" borderId="0" xfId="44" applyNumberFormat="1" applyFont="1" applyFill="1" applyBorder="1" applyAlignment="1">
      <alignment vertical="center"/>
    </xf>
    <xf numFmtId="194" fontId="25" fillId="0" borderId="0" xfId="44" applyNumberFormat="1" applyFont="1" applyFill="1" applyBorder="1" applyAlignment="1">
      <alignment vertical="center"/>
    </xf>
    <xf numFmtId="43" fontId="23" fillId="0" borderId="0" xfId="42" applyFont="1" applyFill="1" applyBorder="1" applyAlignment="1">
      <alignment/>
    </xf>
    <xf numFmtId="43" fontId="25" fillId="0" borderId="0" xfId="42" applyFont="1" applyFill="1" applyBorder="1" applyAlignment="1">
      <alignment/>
    </xf>
    <xf numFmtId="194" fontId="0" fillId="0" borderId="0" xfId="42" applyNumberFormat="1" applyFont="1" applyFill="1" applyBorder="1" applyAlignment="1">
      <alignment/>
    </xf>
    <xf numFmtId="194" fontId="0" fillId="0" borderId="0" xfId="0" applyNumberFormat="1" applyFont="1" applyFill="1" applyBorder="1" applyAlignment="1">
      <alignment/>
    </xf>
    <xf numFmtId="49" fontId="0" fillId="0" borderId="0" xfId="0" applyNumberFormat="1" applyFont="1" applyFill="1" applyBorder="1" applyAlignment="1">
      <alignment/>
    </xf>
    <xf numFmtId="194" fontId="28" fillId="0" borderId="0" xfId="0" applyNumberFormat="1" applyFont="1" applyFill="1" applyBorder="1" applyAlignment="1">
      <alignment vertical="center"/>
    </xf>
    <xf numFmtId="2" fontId="28" fillId="0" borderId="0" xfId="0" applyNumberFormat="1" applyFont="1" applyFill="1" applyBorder="1" applyAlignment="1">
      <alignment vertical="center"/>
    </xf>
    <xf numFmtId="194" fontId="30" fillId="0" borderId="0" xfId="44" applyNumberFormat="1" applyFont="1" applyFill="1" applyBorder="1" applyAlignment="1">
      <alignment/>
    </xf>
    <xf numFmtId="43" fontId="26" fillId="0" borderId="0" xfId="44" applyFont="1" applyFill="1" applyBorder="1" applyAlignment="1">
      <alignment/>
    </xf>
    <xf numFmtId="194" fontId="26" fillId="0" borderId="0" xfId="44" applyNumberFormat="1" applyFont="1" applyFill="1" applyBorder="1" applyAlignment="1">
      <alignment/>
    </xf>
    <xf numFmtId="194" fontId="28" fillId="0" borderId="0" xfId="44" applyNumberFormat="1" applyFont="1" applyFill="1" applyBorder="1" applyAlignment="1">
      <alignment/>
    </xf>
    <xf numFmtId="43" fontId="28" fillId="0" borderId="0" xfId="44" applyFont="1" applyFill="1" applyBorder="1" applyAlignment="1">
      <alignment/>
    </xf>
    <xf numFmtId="194" fontId="0" fillId="0" borderId="0" xfId="44" applyNumberFormat="1" applyFont="1" applyFill="1" applyBorder="1" applyAlignment="1">
      <alignment/>
    </xf>
    <xf numFmtId="194" fontId="0" fillId="0" borderId="0" xfId="44" applyNumberFormat="1" applyFont="1" applyFill="1" applyBorder="1" applyAlignment="1">
      <alignment/>
    </xf>
    <xf numFmtId="43" fontId="0" fillId="0" borderId="0" xfId="44" applyFont="1" applyFill="1" applyBorder="1" applyAlignment="1">
      <alignment/>
    </xf>
    <xf numFmtId="194" fontId="24" fillId="0" borderId="0" xfId="44" applyNumberFormat="1" applyFont="1" applyFill="1" applyBorder="1" applyAlignment="1">
      <alignment vertical="center"/>
    </xf>
    <xf numFmtId="43" fontId="24" fillId="0" borderId="0" xfId="44" applyFont="1" applyFill="1" applyBorder="1" applyAlignment="1">
      <alignment vertical="center"/>
    </xf>
    <xf numFmtId="43" fontId="0" fillId="0" borderId="0" xfId="42" applyFont="1" applyFill="1" applyBorder="1" applyAlignment="1">
      <alignment/>
    </xf>
    <xf numFmtId="194" fontId="22" fillId="0" borderId="0" xfId="42" applyNumberFormat="1" applyFont="1" applyFill="1" applyBorder="1" applyAlignment="1">
      <alignment/>
    </xf>
    <xf numFmtId="43" fontId="22" fillId="0" borderId="0" xfId="42" applyFont="1" applyFill="1" applyBorder="1" applyAlignment="1">
      <alignment/>
    </xf>
    <xf numFmtId="49" fontId="22" fillId="0" borderId="0" xfId="0" applyNumberFormat="1" applyFont="1" applyFill="1" applyBorder="1" applyAlignment="1">
      <alignment/>
    </xf>
    <xf numFmtId="194" fontId="22" fillId="0" borderId="0" xfId="42" applyNumberFormat="1" applyFont="1" applyFill="1" applyBorder="1" applyAlignment="1">
      <alignment/>
    </xf>
    <xf numFmtId="43" fontId="22" fillId="0" borderId="0" xfId="42" applyFont="1" applyFill="1" applyBorder="1" applyAlignment="1">
      <alignment/>
    </xf>
    <xf numFmtId="49" fontId="22" fillId="0" borderId="0" xfId="0" applyNumberFormat="1" applyFont="1" applyFill="1" applyBorder="1" applyAlignment="1">
      <alignment/>
    </xf>
    <xf numFmtId="194" fontId="0" fillId="0" borderId="0" xfId="42" applyNumberFormat="1" applyFont="1" applyFill="1" applyBorder="1" applyAlignment="1">
      <alignment/>
    </xf>
    <xf numFmtId="43" fontId="0" fillId="0" borderId="0" xfId="42" applyFont="1" applyFill="1" applyBorder="1" applyAlignment="1">
      <alignment/>
    </xf>
    <xf numFmtId="49" fontId="0" fillId="0" borderId="0" xfId="0" applyNumberFormat="1" applyFont="1" applyFill="1" applyBorder="1" applyAlignment="1">
      <alignment/>
    </xf>
    <xf numFmtId="43" fontId="24" fillId="0" borderId="0" xfId="42" applyFont="1" applyFill="1" applyBorder="1" applyAlignment="1">
      <alignment/>
    </xf>
    <xf numFmtId="49" fontId="24" fillId="0" borderId="0" xfId="0" applyNumberFormat="1" applyFont="1" applyFill="1" applyBorder="1" applyAlignment="1">
      <alignment/>
    </xf>
    <xf numFmtId="194" fontId="30" fillId="0" borderId="10" xfId="44" applyNumberFormat="1" applyFont="1" applyFill="1" applyBorder="1" applyAlignment="1" applyProtection="1">
      <alignment horizontal="center" vertical="center"/>
      <protection/>
    </xf>
    <xf numFmtId="1" fontId="31" fillId="0" borderId="10" xfId="0" applyNumberFormat="1" applyFont="1" applyFill="1" applyBorder="1" applyAlignment="1" applyProtection="1">
      <alignment horizontal="left" vertical="center"/>
      <protection/>
    </xf>
    <xf numFmtId="194" fontId="19" fillId="0" borderId="10" xfId="42" applyNumberFormat="1" applyFont="1" applyFill="1" applyBorder="1" applyAlignment="1" applyProtection="1">
      <alignment horizontal="left" vertical="center"/>
      <protection/>
    </xf>
    <xf numFmtId="43" fontId="26" fillId="0" borderId="10" xfId="44" applyFont="1" applyFill="1" applyBorder="1" applyAlignment="1" applyProtection="1">
      <alignment horizontal="left" vertical="center"/>
      <protection/>
    </xf>
    <xf numFmtId="43" fontId="28" fillId="0" borderId="10" xfId="44" applyFont="1" applyFill="1" applyBorder="1" applyAlignment="1" applyProtection="1">
      <alignment horizontal="left" vertical="center"/>
      <protection/>
    </xf>
    <xf numFmtId="43" fontId="27" fillId="0" borderId="10" xfId="44" applyFont="1" applyFill="1" applyBorder="1" applyAlignment="1" applyProtection="1">
      <alignment horizontal="left" vertical="center"/>
      <protection/>
    </xf>
    <xf numFmtId="1" fontId="26" fillId="0" borderId="10" xfId="44" applyNumberFormat="1" applyFont="1" applyFill="1" applyBorder="1" applyAlignment="1" applyProtection="1">
      <alignment horizontal="center" vertical="center"/>
      <protection/>
    </xf>
    <xf numFmtId="194" fontId="26" fillId="0" borderId="10" xfId="42" applyNumberFormat="1" applyFont="1" applyFill="1" applyBorder="1" applyAlignment="1" applyProtection="1">
      <alignment horizontal="center" vertical="center"/>
      <protection/>
    </xf>
    <xf numFmtId="194" fontId="28" fillId="0" borderId="10" xfId="44" applyNumberFormat="1" applyFont="1" applyFill="1" applyBorder="1" applyAlignment="1">
      <alignment horizontal="center" vertical="center"/>
    </xf>
    <xf numFmtId="43" fontId="0" fillId="0" borderId="0" xfId="44" applyFont="1" applyFill="1" applyBorder="1" applyAlignment="1">
      <alignment/>
    </xf>
    <xf numFmtId="0" fontId="6" fillId="0" borderId="10" xfId="42" applyNumberFormat="1" applyFont="1" applyFill="1" applyBorder="1" applyAlignment="1" applyProtection="1">
      <alignment horizontal="center" vertical="center"/>
      <protection/>
    </xf>
    <xf numFmtId="43" fontId="26" fillId="0" borderId="10" xfId="44" applyFont="1" applyFill="1" applyBorder="1" applyAlignment="1">
      <alignment horizontal="center" vertical="center"/>
    </xf>
    <xf numFmtId="43" fontId="28" fillId="0" borderId="10" xfId="44" applyFont="1" applyFill="1" applyBorder="1" applyAlignment="1">
      <alignment horizontal="center" vertical="center"/>
    </xf>
    <xf numFmtId="43" fontId="0" fillId="0" borderId="14" xfId="44" applyFont="1" applyFill="1" applyBorder="1" applyAlignment="1" applyProtection="1">
      <alignment horizontal="center" vertical="center"/>
      <protection/>
    </xf>
    <xf numFmtId="43" fontId="0" fillId="0" borderId="0" xfId="44" applyFont="1" applyFill="1" applyBorder="1" applyAlignment="1">
      <alignment/>
    </xf>
    <xf numFmtId="43" fontId="0" fillId="0" borderId="0" xfId="44" applyFont="1" applyFill="1" applyAlignment="1">
      <alignment/>
    </xf>
    <xf numFmtId="49" fontId="0" fillId="0" borderId="12" xfId="0" applyNumberFormat="1" applyFont="1" applyFill="1" applyBorder="1" applyAlignment="1">
      <alignment/>
    </xf>
    <xf numFmtId="43" fontId="0" fillId="0" borderId="12" xfId="42" applyFont="1" applyFill="1" applyBorder="1" applyAlignment="1">
      <alignment/>
    </xf>
    <xf numFmtId="43" fontId="6" fillId="0" borderId="10" xfId="42" applyFont="1" applyFill="1" applyBorder="1" applyAlignment="1" applyProtection="1">
      <alignment horizontal="center" vertical="center"/>
      <protection/>
    </xf>
    <xf numFmtId="43" fontId="22" fillId="0" borderId="10" xfId="42" applyFont="1" applyFill="1" applyBorder="1" applyAlignment="1" applyProtection="1">
      <alignment horizontal="center" vertical="center"/>
      <protection/>
    </xf>
    <xf numFmtId="43" fontId="22" fillId="0" borderId="10" xfId="42" applyFont="1" applyFill="1" applyBorder="1" applyAlignment="1">
      <alignment/>
    </xf>
    <xf numFmtId="43" fontId="0" fillId="0" borderId="10" xfId="42" applyFont="1" applyFill="1" applyBorder="1" applyAlignment="1">
      <alignment/>
    </xf>
    <xf numFmtId="194" fontId="22" fillId="0" borderId="10" xfId="42" applyNumberFormat="1" applyFont="1" applyFill="1" applyBorder="1" applyAlignment="1" applyProtection="1">
      <alignment horizontal="center" vertical="center"/>
      <protection/>
    </xf>
    <xf numFmtId="43" fontId="0" fillId="0" borderId="10" xfId="42" applyFont="1" applyFill="1" applyBorder="1" applyAlignment="1">
      <alignment/>
    </xf>
    <xf numFmtId="194" fontId="0" fillId="0" borderId="10" xfId="42" applyNumberFormat="1" applyFont="1" applyFill="1" applyBorder="1" applyAlignment="1">
      <alignment horizontal="center"/>
    </xf>
    <xf numFmtId="194" fontId="0" fillId="0" borderId="0" xfId="42" applyNumberFormat="1" applyFont="1" applyFill="1" applyBorder="1" applyAlignment="1" applyProtection="1">
      <alignment horizontal="center" vertical="center"/>
      <protection/>
    </xf>
    <xf numFmtId="194" fontId="0" fillId="0" borderId="14" xfId="42" applyNumberFormat="1" applyFont="1" applyFill="1" applyBorder="1" applyAlignment="1">
      <alignment horizontal="center"/>
    </xf>
    <xf numFmtId="43" fontId="0" fillId="0" borderId="14" xfId="42" applyFont="1" applyFill="1" applyBorder="1" applyAlignment="1">
      <alignment/>
    </xf>
    <xf numFmtId="43" fontId="24" fillId="0" borderId="0" xfId="42" applyFont="1" applyFill="1" applyAlignment="1">
      <alignment/>
    </xf>
    <xf numFmtId="194" fontId="0" fillId="0" borderId="0" xfId="42" applyNumberFormat="1" applyFont="1" applyFill="1" applyAlignment="1">
      <alignment/>
    </xf>
    <xf numFmtId="43" fontId="0" fillId="0" borderId="0" xfId="42" applyFont="1" applyFill="1" applyAlignment="1">
      <alignment/>
    </xf>
    <xf numFmtId="43" fontId="22" fillId="0" borderId="10" xfId="42" applyFont="1" applyFill="1" applyBorder="1" applyAlignment="1">
      <alignment/>
    </xf>
    <xf numFmtId="194" fontId="67" fillId="0" borderId="10" xfId="44" applyNumberFormat="1" applyFont="1" applyFill="1" applyBorder="1" applyAlignment="1" applyProtection="1">
      <alignment horizontal="center" vertical="center"/>
      <protection/>
    </xf>
    <xf numFmtId="194" fontId="67" fillId="0" borderId="10" xfId="44" applyNumberFormat="1" applyFont="1" applyFill="1" applyBorder="1" applyAlignment="1">
      <alignment horizontal="center"/>
    </xf>
    <xf numFmtId="194" fontId="21" fillId="0" borderId="10" xfId="42" applyNumberFormat="1" applyFont="1" applyFill="1" applyBorder="1" applyAlignment="1" applyProtection="1">
      <alignment horizontal="center" vertical="center"/>
      <protection/>
    </xf>
    <xf numFmtId="194" fontId="21" fillId="0" borderId="10" xfId="42" applyNumberFormat="1" applyFont="1" applyFill="1" applyBorder="1" applyAlignment="1" applyProtection="1">
      <alignment vertical="center"/>
      <protection/>
    </xf>
    <xf numFmtId="194" fontId="21" fillId="0" borderId="10" xfId="42" applyNumberFormat="1" applyFont="1" applyFill="1" applyBorder="1" applyAlignment="1" applyProtection="1">
      <alignment horizontal="center" vertical="center"/>
      <protection/>
    </xf>
    <xf numFmtId="194" fontId="21" fillId="0" borderId="10" xfId="42" applyNumberFormat="1" applyFont="1" applyFill="1" applyBorder="1" applyAlignment="1" applyProtection="1">
      <alignment vertical="center"/>
      <protection/>
    </xf>
    <xf numFmtId="43" fontId="22" fillId="0" borderId="10" xfId="42" applyFont="1" applyFill="1" applyBorder="1" applyAlignment="1">
      <alignment/>
    </xf>
    <xf numFmtId="194" fontId="22" fillId="0" borderId="0" xfId="42" applyNumberFormat="1" applyFont="1" applyFill="1" applyAlignment="1">
      <alignment/>
    </xf>
    <xf numFmtId="194" fontId="22" fillId="0" borderId="0" xfId="42" applyNumberFormat="1" applyFont="1" applyFill="1" applyBorder="1" applyAlignment="1">
      <alignment/>
    </xf>
    <xf numFmtId="43" fontId="22" fillId="0" borderId="0" xfId="42" applyFont="1" applyFill="1" applyBorder="1" applyAlignment="1">
      <alignment/>
    </xf>
    <xf numFmtId="49" fontId="22" fillId="0" borderId="0" xfId="0" applyNumberFormat="1" applyFont="1" applyFill="1" applyBorder="1" applyAlignment="1">
      <alignment/>
    </xf>
    <xf numFmtId="43" fontId="29" fillId="0" borderId="10" xfId="44" applyFont="1" applyFill="1" applyBorder="1" applyAlignment="1" applyProtection="1">
      <alignment horizontal="center" vertical="center"/>
      <protection/>
    </xf>
    <xf numFmtId="43" fontId="29" fillId="0" borderId="10" xfId="44" applyFont="1" applyFill="1" applyBorder="1" applyAlignment="1" applyProtection="1">
      <alignment vertical="center"/>
      <protection/>
    </xf>
    <xf numFmtId="194" fontId="29" fillId="0" borderId="10" xfId="44" applyNumberFormat="1" applyFont="1" applyFill="1" applyBorder="1" applyAlignment="1" applyProtection="1">
      <alignment horizontal="center" vertical="center"/>
      <protection/>
    </xf>
    <xf numFmtId="194" fontId="29" fillId="0" borderId="10" xfId="44" applyNumberFormat="1" applyFont="1" applyFill="1" applyBorder="1" applyAlignment="1">
      <alignment horizontal="center" vertical="center"/>
    </xf>
    <xf numFmtId="43" fontId="29" fillId="0" borderId="10" xfId="44" applyFont="1" applyFill="1" applyBorder="1" applyAlignment="1">
      <alignment horizontal="center" vertical="center"/>
    </xf>
    <xf numFmtId="194" fontId="29" fillId="0" borderId="0" xfId="44" applyNumberFormat="1" applyFont="1" applyFill="1" applyAlignment="1">
      <alignment/>
    </xf>
    <xf numFmtId="194" fontId="29" fillId="0" borderId="0" xfId="44" applyNumberFormat="1" applyFont="1" applyFill="1" applyBorder="1" applyAlignment="1">
      <alignment/>
    </xf>
    <xf numFmtId="43" fontId="29" fillId="0" borderId="0" xfId="44" applyFont="1" applyFill="1" applyBorder="1" applyAlignment="1">
      <alignment/>
    </xf>
    <xf numFmtId="43" fontId="29" fillId="0" borderId="10" xfId="44" applyFont="1" applyFill="1" applyBorder="1" applyAlignment="1" applyProtection="1">
      <alignment horizontal="left" vertical="center"/>
      <protection/>
    </xf>
    <xf numFmtId="49" fontId="0" fillId="0" borderId="0" xfId="0" applyNumberFormat="1" applyFont="1" applyFill="1" applyBorder="1" applyAlignment="1">
      <alignment horizontal="center" wrapText="1"/>
    </xf>
    <xf numFmtId="49" fontId="5" fillId="0" borderId="15"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1" fillId="0" borderId="0" xfId="0" applyNumberFormat="1" applyFont="1" applyFill="1" applyAlignment="1">
      <alignment horizontal="center" wrapText="1"/>
    </xf>
    <xf numFmtId="49" fontId="5" fillId="0" borderId="11" xfId="0" applyNumberFormat="1" applyFont="1" applyFill="1" applyBorder="1" applyAlignment="1">
      <alignment horizontal="center" vertical="center" wrapText="1"/>
    </xf>
    <xf numFmtId="0" fontId="2" fillId="0" borderId="17"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0" fillId="0" borderId="0" xfId="0" applyNumberFormat="1" applyFont="1" applyFill="1" applyAlignment="1">
      <alignment horizontal="left" wrapText="1"/>
    </xf>
    <xf numFmtId="49" fontId="4" fillId="0" borderId="15"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5" fillId="0" borderId="15" xfId="0" applyNumberFormat="1" applyFont="1" applyFill="1" applyBorder="1" applyAlignment="1">
      <alignment horizontal="center"/>
    </xf>
    <xf numFmtId="49" fontId="5" fillId="0" borderId="16" xfId="0" applyNumberFormat="1" applyFont="1" applyFill="1" applyBorder="1" applyAlignment="1">
      <alignment horizontal="center"/>
    </xf>
    <xf numFmtId="49" fontId="12" fillId="0" borderId="0" xfId="0" applyNumberFormat="1" applyFont="1" applyFill="1" applyBorder="1" applyAlignment="1">
      <alignment horizontal="center" wrapText="1"/>
    </xf>
    <xf numFmtId="49" fontId="10" fillId="0" borderId="0" xfId="0" applyNumberFormat="1" applyFont="1" applyFill="1" applyAlignment="1">
      <alignment/>
    </xf>
    <xf numFmtId="49" fontId="12" fillId="0" borderId="14" xfId="0" applyNumberFormat="1" applyFont="1" applyFill="1" applyBorder="1" applyAlignment="1">
      <alignment horizontal="center"/>
    </xf>
    <xf numFmtId="49" fontId="11" fillId="0" borderId="0" xfId="0" applyNumberFormat="1" applyFont="1" applyFill="1" applyBorder="1" applyAlignment="1">
      <alignment horizontal="center"/>
    </xf>
    <xf numFmtId="49" fontId="15" fillId="0" borderId="0" xfId="0" applyNumberFormat="1" applyFont="1" applyFill="1" applyAlignment="1">
      <alignment horizontal="center"/>
    </xf>
    <xf numFmtId="0" fontId="5" fillId="0" borderId="18"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distributed" wrapText="1"/>
    </xf>
    <xf numFmtId="0" fontId="2" fillId="0" borderId="16" xfId="0" applyFont="1" applyFill="1" applyBorder="1" applyAlignment="1">
      <alignment horizontal="center" vertical="distributed"/>
    </xf>
    <xf numFmtId="49" fontId="5" fillId="0" borderId="22" xfId="0" applyNumberFormat="1" applyFont="1" applyFill="1" applyBorder="1" applyAlignment="1">
      <alignment horizontal="center" vertical="center" wrapText="1"/>
    </xf>
    <xf numFmtId="194" fontId="24" fillId="0" borderId="0" xfId="42" applyNumberFormat="1" applyFont="1" applyFill="1" applyAlignment="1">
      <alignment horizontal="center"/>
    </xf>
    <xf numFmtId="194" fontId="24" fillId="0" borderId="0" xfId="42" applyNumberFormat="1" applyFont="1" applyFill="1" applyAlignment="1">
      <alignment horizontal="left" wrapText="1"/>
    </xf>
    <xf numFmtId="49" fontId="19" fillId="0" borderId="19" xfId="0" applyNumberFormat="1" applyFont="1" applyFill="1" applyBorder="1" applyAlignment="1">
      <alignment horizontal="center" vertical="center" wrapText="1"/>
    </xf>
    <xf numFmtId="49" fontId="19" fillId="0" borderId="21" xfId="0" applyNumberFormat="1" applyFont="1" applyFill="1" applyBorder="1" applyAlignment="1">
      <alignment horizontal="center" vertical="center" wrapText="1"/>
    </xf>
    <xf numFmtId="49" fontId="19" fillId="0" borderId="23" xfId="0" applyNumberFormat="1" applyFont="1" applyFill="1" applyBorder="1" applyAlignment="1">
      <alignment horizontal="center" vertical="center" wrapText="1"/>
    </xf>
    <xf numFmtId="49" fontId="19" fillId="0" borderId="11" xfId="0" applyNumberFormat="1" applyFont="1" applyFill="1" applyBorder="1" applyAlignment="1">
      <alignment horizontal="center" vertical="center" wrapText="1"/>
    </xf>
    <xf numFmtId="49" fontId="19" fillId="0" borderId="17" xfId="0" applyNumberFormat="1" applyFont="1" applyFill="1" applyBorder="1" applyAlignment="1">
      <alignment horizontal="center" vertical="center" wrapText="1"/>
    </xf>
    <xf numFmtId="49" fontId="19" fillId="0" borderId="13" xfId="0" applyNumberFormat="1" applyFont="1" applyFill="1" applyBorder="1" applyAlignment="1">
      <alignment horizontal="center" vertical="center" wrapText="1"/>
    </xf>
    <xf numFmtId="49" fontId="19" fillId="0" borderId="15" xfId="0" applyNumberFormat="1" applyFont="1" applyFill="1" applyBorder="1" applyAlignment="1" applyProtection="1">
      <alignment horizontal="center" vertical="center" wrapText="1"/>
      <protection/>
    </xf>
    <xf numFmtId="49" fontId="19" fillId="0" borderId="22" xfId="0" applyNumberFormat="1" applyFont="1" applyFill="1" applyBorder="1" applyAlignment="1" applyProtection="1">
      <alignment horizontal="center" vertical="center" wrapText="1"/>
      <protection/>
    </xf>
    <xf numFmtId="49" fontId="19" fillId="0" borderId="16" xfId="0" applyNumberFormat="1" applyFont="1" applyFill="1" applyBorder="1" applyAlignment="1" applyProtection="1">
      <alignment horizontal="center" vertical="center" wrapText="1"/>
      <protection/>
    </xf>
    <xf numFmtId="194" fontId="24" fillId="0" borderId="0" xfId="42" applyNumberFormat="1" applyFont="1" applyFill="1" applyAlignment="1">
      <alignment horizontal="left"/>
    </xf>
    <xf numFmtId="49" fontId="11" fillId="0" borderId="0" xfId="0" applyNumberFormat="1" applyFont="1" applyFill="1" applyAlignment="1">
      <alignment horizontal="center"/>
    </xf>
    <xf numFmtId="49" fontId="11" fillId="0" borderId="0" xfId="0" applyNumberFormat="1" applyFont="1" applyFill="1" applyAlignment="1">
      <alignment horizontal="center" wrapText="1"/>
    </xf>
    <xf numFmtId="49" fontId="12" fillId="0" borderId="0" xfId="0" applyNumberFormat="1" applyFont="1" applyFill="1" applyAlignment="1">
      <alignment horizontal="center"/>
    </xf>
    <xf numFmtId="49" fontId="19" fillId="0" borderId="18" xfId="0" applyNumberFormat="1" applyFont="1" applyFill="1" applyBorder="1" applyAlignment="1">
      <alignment horizontal="center" vertical="center" wrapText="1"/>
    </xf>
    <xf numFmtId="49" fontId="19" fillId="0" borderId="20" xfId="0" applyNumberFormat="1" applyFont="1" applyFill="1" applyBorder="1" applyAlignment="1">
      <alignment horizontal="center" vertical="center" wrapText="1"/>
    </xf>
    <xf numFmtId="49" fontId="19" fillId="0" borderId="24" xfId="0" applyNumberFormat="1" applyFont="1" applyFill="1" applyBorder="1" applyAlignment="1">
      <alignment horizontal="center" vertical="center" wrapText="1"/>
    </xf>
    <xf numFmtId="1" fontId="4" fillId="0" borderId="15" xfId="0" applyNumberFormat="1" applyFont="1" applyFill="1" applyBorder="1" applyAlignment="1">
      <alignment horizontal="center" vertical="center"/>
    </xf>
    <xf numFmtId="1" fontId="4" fillId="0" borderId="22" xfId="0" applyNumberFormat="1" applyFont="1" applyFill="1" applyBorder="1" applyAlignment="1">
      <alignment horizontal="center" vertical="center"/>
    </xf>
    <xf numFmtId="1" fontId="4" fillId="0" borderId="16" xfId="0" applyNumberFormat="1" applyFont="1" applyFill="1" applyBorder="1" applyAlignment="1">
      <alignment horizontal="center" vertical="center"/>
    </xf>
    <xf numFmtId="49" fontId="9" fillId="0" borderId="15" xfId="0" applyNumberFormat="1" applyFont="1" applyFill="1" applyBorder="1" applyAlignment="1" applyProtection="1">
      <alignment horizontal="center" vertical="center" wrapText="1"/>
      <protection/>
    </xf>
    <xf numFmtId="49" fontId="9" fillId="0" borderId="22" xfId="0" applyNumberFormat="1" applyFont="1" applyFill="1" applyBorder="1" applyAlignment="1">
      <alignment horizontal="center" vertical="center" wrapText="1"/>
    </xf>
    <xf numFmtId="49" fontId="9" fillId="0" borderId="16" xfId="0" applyNumberFormat="1" applyFont="1" applyFill="1" applyBorder="1" applyAlignment="1">
      <alignment horizontal="center" vertical="center" wrapText="1"/>
    </xf>
    <xf numFmtId="49" fontId="0" fillId="0" borderId="0" xfId="0" applyNumberFormat="1" applyFont="1" applyFill="1" applyAlignment="1">
      <alignment horizontal="left"/>
    </xf>
    <xf numFmtId="49" fontId="19" fillId="0" borderId="11" xfId="0" applyNumberFormat="1" applyFont="1" applyFill="1" applyBorder="1" applyAlignment="1" applyProtection="1">
      <alignment horizontal="center" vertical="center" wrapText="1"/>
      <protection/>
    </xf>
    <xf numFmtId="194" fontId="20" fillId="0" borderId="0" xfId="42" applyNumberFormat="1" applyFont="1" applyFill="1" applyBorder="1" applyAlignment="1">
      <alignment horizontal="center" wrapText="1"/>
    </xf>
    <xf numFmtId="194" fontId="24" fillId="0" borderId="0" xfId="42" applyNumberFormat="1" applyFont="1" applyFill="1" applyBorder="1" applyAlignment="1">
      <alignment horizontal="center" vertical="center"/>
    </xf>
    <xf numFmtId="194" fontId="19" fillId="0" borderId="10" xfId="42" applyNumberFormat="1" applyFont="1" applyFill="1" applyBorder="1" applyAlignment="1">
      <alignment horizontal="center" vertical="center" wrapText="1"/>
    </xf>
    <xf numFmtId="194" fontId="20" fillId="0" borderId="0" xfId="42" applyNumberFormat="1" applyFont="1" applyFill="1" applyBorder="1" applyAlignment="1">
      <alignment horizontal="center" vertical="center"/>
    </xf>
    <xf numFmtId="194" fontId="24" fillId="0" borderId="0" xfId="42" applyNumberFormat="1" applyFont="1" applyFill="1" applyAlignment="1">
      <alignment horizontal="center" wrapText="1"/>
    </xf>
    <xf numFmtId="49" fontId="19" fillId="0" borderId="18" xfId="0" applyNumberFormat="1" applyFont="1" applyFill="1" applyBorder="1" applyAlignment="1" applyProtection="1">
      <alignment horizontal="center" vertical="center" wrapText="1"/>
      <protection/>
    </xf>
    <xf numFmtId="49" fontId="19" fillId="0" borderId="14" xfId="0" applyNumberFormat="1" applyFont="1" applyFill="1" applyBorder="1" applyAlignment="1" applyProtection="1">
      <alignment horizontal="center" vertical="center" wrapText="1"/>
      <protection/>
    </xf>
    <xf numFmtId="49" fontId="19" fillId="0" borderId="19" xfId="0" applyNumberFormat="1" applyFont="1" applyFill="1" applyBorder="1" applyAlignment="1" applyProtection="1">
      <alignment horizontal="center" vertical="center" wrapText="1"/>
      <protection/>
    </xf>
    <xf numFmtId="49" fontId="19" fillId="0" borderId="10" xfId="0" applyNumberFormat="1" applyFont="1" applyFill="1" applyBorder="1" applyAlignment="1" applyProtection="1">
      <alignment horizontal="center" vertical="center" wrapText="1"/>
      <protection/>
    </xf>
    <xf numFmtId="49" fontId="4" fillId="0" borderId="15"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194" fontId="24" fillId="0" borderId="0" xfId="42" applyNumberFormat="1" applyFont="1" applyFill="1" applyBorder="1" applyAlignment="1">
      <alignment horizontal="center" wrapText="1"/>
    </xf>
    <xf numFmtId="49" fontId="22" fillId="0" borderId="15" xfId="0" applyNumberFormat="1" applyFont="1" applyFill="1" applyBorder="1" applyAlignment="1" applyProtection="1">
      <alignment horizontal="center" vertical="center" wrapText="1"/>
      <protection/>
    </xf>
    <xf numFmtId="49" fontId="22" fillId="0" borderId="16" xfId="0" applyNumberFormat="1" applyFont="1" applyFill="1" applyBorder="1" applyAlignment="1" applyProtection="1">
      <alignment horizontal="center" vertical="center" wrapText="1"/>
      <protection/>
    </xf>
    <xf numFmtId="0" fontId="5" fillId="0" borderId="24"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49" fontId="1" fillId="0" borderId="0" xfId="0" applyNumberFormat="1" applyFont="1" applyFill="1" applyBorder="1" applyAlignment="1">
      <alignment horizontal="left" wrapText="1"/>
    </xf>
    <xf numFmtId="43" fontId="19" fillId="0" borderId="11" xfId="42" applyFont="1" applyFill="1" applyBorder="1" applyAlignment="1" applyProtection="1">
      <alignment horizontal="center" vertical="center" wrapText="1"/>
      <protection/>
    </xf>
    <xf numFmtId="43" fontId="19" fillId="0" borderId="17" xfId="42" applyFont="1" applyFill="1" applyBorder="1" applyAlignment="1">
      <alignment horizontal="center" vertical="center" wrapText="1"/>
    </xf>
    <xf numFmtId="43" fontId="19" fillId="0" borderId="13" xfId="42" applyFont="1" applyFill="1" applyBorder="1" applyAlignment="1">
      <alignment horizontal="center" vertical="center" wrapText="1"/>
    </xf>
    <xf numFmtId="49" fontId="22" fillId="0" borderId="0" xfId="0" applyNumberFormat="1" applyFont="1" applyFill="1" applyBorder="1" applyAlignment="1">
      <alignment horizontal="left" vertical="center" wrapText="1"/>
    </xf>
    <xf numFmtId="0" fontId="24" fillId="0" borderId="0" xfId="44" applyNumberFormat="1" applyFont="1" applyFill="1" applyAlignment="1">
      <alignment horizontal="center" vertical="center" wrapText="1"/>
    </xf>
    <xf numFmtId="0" fontId="24" fillId="0" borderId="0" xfId="44" applyNumberFormat="1" applyFont="1" applyFill="1" applyAlignment="1">
      <alignment horizontal="center" vertical="center"/>
    </xf>
    <xf numFmtId="43" fontId="20" fillId="0" borderId="0" xfId="44" applyNumberFormat="1" applyFont="1" applyFill="1" applyBorder="1" applyAlignment="1">
      <alignment horizontal="center" vertical="center"/>
    </xf>
    <xf numFmtId="0" fontId="24" fillId="0" borderId="0" xfId="44" applyNumberFormat="1" applyFont="1" applyFill="1" applyBorder="1" applyAlignment="1">
      <alignment horizontal="center" vertical="center"/>
    </xf>
    <xf numFmtId="0" fontId="12" fillId="0" borderId="0" xfId="0" applyNumberFormat="1" applyFont="1" applyFill="1" applyAlignment="1">
      <alignment horizontal="center"/>
    </xf>
    <xf numFmtId="49" fontId="19" fillId="0" borderId="10" xfId="0" applyNumberFormat="1" applyFont="1" applyFill="1" applyBorder="1" applyAlignment="1">
      <alignment horizontal="center" vertical="center" wrapText="1"/>
    </xf>
    <xf numFmtId="49" fontId="19" fillId="0" borderId="13" xfId="0" applyNumberFormat="1" applyFont="1" applyFill="1" applyBorder="1" applyAlignment="1" applyProtection="1">
      <alignment horizontal="center" vertical="center" wrapText="1"/>
      <protection/>
    </xf>
    <xf numFmtId="0" fontId="20" fillId="0" borderId="0" xfId="44" applyNumberFormat="1" applyFont="1" applyFill="1" applyBorder="1" applyAlignment="1">
      <alignment horizontal="center" vertical="center" wrapText="1"/>
    </xf>
    <xf numFmtId="49" fontId="22" fillId="0" borderId="0" xfId="0" applyNumberFormat="1" applyFont="1" applyFill="1" applyBorder="1" applyAlignment="1">
      <alignment horizontal="left" wrapText="1"/>
    </xf>
    <xf numFmtId="49" fontId="0" fillId="0" borderId="12" xfId="0" applyNumberFormat="1" applyFont="1" applyFill="1" applyBorder="1" applyAlignment="1">
      <alignment horizontal="center"/>
    </xf>
    <xf numFmtId="43" fontId="6" fillId="0" borderId="11" xfId="44" applyFont="1" applyFill="1" applyBorder="1" applyAlignment="1" applyProtection="1">
      <alignment horizontal="center" vertical="center" wrapText="1"/>
      <protection/>
    </xf>
    <xf numFmtId="43" fontId="6" fillId="0" borderId="17" xfId="44" applyFont="1" applyFill="1" applyBorder="1" applyAlignment="1">
      <alignment horizontal="center" vertical="center" wrapText="1"/>
    </xf>
    <xf numFmtId="43" fontId="6" fillId="0" borderId="13" xfId="44" applyFont="1" applyFill="1" applyBorder="1" applyAlignment="1">
      <alignment horizontal="center" vertical="center" wrapText="1"/>
    </xf>
    <xf numFmtId="2" fontId="28" fillId="0" borderId="15" xfId="0" applyNumberFormat="1" applyFont="1" applyFill="1" applyBorder="1" applyAlignment="1" applyProtection="1">
      <alignment horizontal="center" vertical="center" wrapText="1"/>
      <protection/>
    </xf>
    <xf numFmtId="2" fontId="28" fillId="0" borderId="16" xfId="0" applyNumberFormat="1" applyFont="1" applyFill="1" applyBorder="1" applyAlignment="1" applyProtection="1">
      <alignment horizontal="center" vertical="center" wrapText="1"/>
      <protection/>
    </xf>
    <xf numFmtId="0" fontId="24" fillId="0" borderId="0" xfId="44" applyNumberFormat="1"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46685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46685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91440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91440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91440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192" t="s">
        <v>14</v>
      </c>
      <c r="B1" s="192"/>
      <c r="C1" s="189" t="s">
        <v>54</v>
      </c>
      <c r="D1" s="189"/>
      <c r="E1" s="189"/>
      <c r="F1" s="193" t="s">
        <v>50</v>
      </c>
      <c r="G1" s="193"/>
      <c r="H1" s="193"/>
    </row>
    <row r="2" spans="1:8" ht="33.75" customHeight="1">
      <c r="A2" s="194" t="s">
        <v>57</v>
      </c>
      <c r="B2" s="194"/>
      <c r="C2" s="189"/>
      <c r="D2" s="189"/>
      <c r="E2" s="189"/>
      <c r="F2" s="186" t="s">
        <v>51</v>
      </c>
      <c r="G2" s="186"/>
      <c r="H2" s="186"/>
    </row>
    <row r="3" spans="1:8" ht="19.5" customHeight="1">
      <c r="A3" s="4" t="s">
        <v>45</v>
      </c>
      <c r="B3" s="4"/>
      <c r="C3" s="22"/>
      <c r="D3" s="22"/>
      <c r="E3" s="22"/>
      <c r="F3" s="186" t="s">
        <v>52</v>
      </c>
      <c r="G3" s="186"/>
      <c r="H3" s="186"/>
    </row>
    <row r="4" spans="1:8" s="5" customFormat="1" ht="19.5" customHeight="1">
      <c r="A4" s="4"/>
      <c r="B4" s="4"/>
      <c r="D4" s="6"/>
      <c r="F4" s="7" t="s">
        <v>53</v>
      </c>
      <c r="G4" s="7"/>
      <c r="H4" s="7"/>
    </row>
    <row r="5" spans="1:8" s="21" customFormat="1" ht="36" customHeight="1">
      <c r="A5" s="205" t="s">
        <v>38</v>
      </c>
      <c r="B5" s="206"/>
      <c r="C5" s="209" t="s">
        <v>48</v>
      </c>
      <c r="D5" s="210"/>
      <c r="E5" s="211" t="s">
        <v>47</v>
      </c>
      <c r="F5" s="211"/>
      <c r="G5" s="211"/>
      <c r="H5" s="188"/>
    </row>
    <row r="6" spans="1:8" s="21" customFormat="1" ht="20.25" customHeight="1">
      <c r="A6" s="207"/>
      <c r="B6" s="208"/>
      <c r="C6" s="190" t="s">
        <v>2</v>
      </c>
      <c r="D6" s="190" t="s">
        <v>55</v>
      </c>
      <c r="E6" s="187" t="s">
        <v>49</v>
      </c>
      <c r="F6" s="188"/>
      <c r="G6" s="187" t="s">
        <v>56</v>
      </c>
      <c r="H6" s="188"/>
    </row>
    <row r="7" spans="1:8" s="21" customFormat="1" ht="52.5" customHeight="1">
      <c r="A7" s="207"/>
      <c r="B7" s="208"/>
      <c r="C7" s="191"/>
      <c r="D7" s="191"/>
      <c r="E7" s="3" t="s">
        <v>2</v>
      </c>
      <c r="F7" s="3" t="s">
        <v>7</v>
      </c>
      <c r="G7" s="3" t="s">
        <v>2</v>
      </c>
      <c r="H7" s="3" t="s">
        <v>7</v>
      </c>
    </row>
    <row r="8" spans="1:8" ht="15" customHeight="1">
      <c r="A8" s="196" t="s">
        <v>4</v>
      </c>
      <c r="B8" s="197"/>
      <c r="C8" s="8">
        <v>1</v>
      </c>
      <c r="D8" s="8" t="s">
        <v>27</v>
      </c>
      <c r="E8" s="8" t="s">
        <v>28</v>
      </c>
      <c r="F8" s="8" t="s">
        <v>39</v>
      </c>
      <c r="G8" s="8" t="s">
        <v>40</v>
      </c>
      <c r="H8" s="8" t="s">
        <v>41</v>
      </c>
    </row>
    <row r="9" spans="1:8" ht="26.25" customHeight="1">
      <c r="A9" s="198" t="s">
        <v>20</v>
      </c>
      <c r="B9" s="199"/>
      <c r="C9" s="8"/>
      <c r="D9" s="8"/>
      <c r="E9" s="8"/>
      <c r="F9" s="8"/>
      <c r="G9" s="8"/>
      <c r="H9" s="8"/>
    </row>
    <row r="10" spans="1:8" ht="24.75" customHeight="1">
      <c r="A10" s="9" t="s">
        <v>0</v>
      </c>
      <c r="B10" s="10" t="s">
        <v>8</v>
      </c>
      <c r="C10" s="2"/>
      <c r="D10" s="11"/>
      <c r="E10" s="11"/>
      <c r="F10" s="11"/>
      <c r="G10" s="11"/>
      <c r="H10" s="11"/>
    </row>
    <row r="11" spans="1:8" ht="24.75" customHeight="1">
      <c r="A11" s="12" t="s">
        <v>1</v>
      </c>
      <c r="B11" s="13" t="s">
        <v>9</v>
      </c>
      <c r="C11" s="2"/>
      <c r="D11" s="11"/>
      <c r="E11" s="11"/>
      <c r="F11" s="11"/>
      <c r="G11" s="11"/>
      <c r="H11" s="11"/>
    </row>
    <row r="12" spans="1:8" ht="24.75" customHeight="1">
      <c r="A12" s="14" t="s">
        <v>26</v>
      </c>
      <c r="B12" s="2" t="s">
        <v>10</v>
      </c>
      <c r="C12" s="2"/>
      <c r="D12" s="11"/>
      <c r="E12" s="11"/>
      <c r="F12" s="11"/>
      <c r="G12" s="11"/>
      <c r="H12" s="11"/>
    </row>
    <row r="13" spans="1:8" ht="24.75" customHeight="1">
      <c r="A13" s="14" t="s">
        <v>27</v>
      </c>
      <c r="B13" s="2" t="s">
        <v>10</v>
      </c>
      <c r="C13" s="2"/>
      <c r="D13" s="11"/>
      <c r="E13" s="11"/>
      <c r="F13" s="11"/>
      <c r="G13" s="11"/>
      <c r="H13" s="11"/>
    </row>
    <row r="14" spans="1:8" ht="24.75" customHeight="1">
      <c r="A14" s="14" t="s">
        <v>28</v>
      </c>
      <c r="B14" s="2" t="s">
        <v>10</v>
      </c>
      <c r="C14" s="2"/>
      <c r="D14" s="11"/>
      <c r="E14" s="11"/>
      <c r="F14" s="11"/>
      <c r="G14" s="11"/>
      <c r="H14" s="11"/>
    </row>
    <row r="15" spans="1:8" ht="24.75" customHeight="1">
      <c r="A15" s="14" t="s">
        <v>11</v>
      </c>
      <c r="B15" s="23" t="s">
        <v>11</v>
      </c>
      <c r="C15" s="15"/>
      <c r="D15" s="16"/>
      <c r="E15" s="16"/>
      <c r="F15" s="16"/>
      <c r="G15" s="16"/>
      <c r="H15" s="16"/>
    </row>
    <row r="16" spans="2:8" ht="16.5" customHeight="1">
      <c r="B16" s="200" t="s">
        <v>37</v>
      </c>
      <c r="C16" s="200"/>
      <c r="D16" s="24"/>
      <c r="E16" s="202" t="s">
        <v>12</v>
      </c>
      <c r="F16" s="202"/>
      <c r="G16" s="202"/>
      <c r="H16" s="202"/>
    </row>
    <row r="17" spans="2:8" ht="15.75" customHeight="1">
      <c r="B17" s="200"/>
      <c r="C17" s="200"/>
      <c r="D17" s="24"/>
      <c r="E17" s="203" t="s">
        <v>22</v>
      </c>
      <c r="F17" s="203"/>
      <c r="G17" s="203"/>
      <c r="H17" s="203"/>
    </row>
    <row r="18" spans="2:8" s="25" customFormat="1" ht="15.75" customHeight="1">
      <c r="B18" s="200"/>
      <c r="C18" s="200"/>
      <c r="D18" s="26"/>
      <c r="E18" s="204" t="s">
        <v>36</v>
      </c>
      <c r="F18" s="204"/>
      <c r="G18" s="204"/>
      <c r="H18" s="204"/>
    </row>
    <row r="20" ht="15.75">
      <c r="B20" s="17"/>
    </row>
    <row r="22" ht="15.75" hidden="1">
      <c r="A22" s="18" t="s">
        <v>24</v>
      </c>
    </row>
    <row r="23" spans="1:3" ht="15.75" hidden="1">
      <c r="A23" s="19"/>
      <c r="B23" s="201" t="s">
        <v>32</v>
      </c>
      <c r="C23" s="201"/>
    </row>
    <row r="24" spans="1:8" ht="15.75" customHeight="1" hidden="1">
      <c r="A24" s="20" t="s">
        <v>13</v>
      </c>
      <c r="B24" s="195" t="s">
        <v>34</v>
      </c>
      <c r="C24" s="195"/>
      <c r="D24" s="20"/>
      <c r="E24" s="20"/>
      <c r="F24" s="20"/>
      <c r="G24" s="20"/>
      <c r="H24" s="20"/>
    </row>
    <row r="25" spans="1:8" ht="15" customHeight="1" hidden="1">
      <c r="A25" s="20"/>
      <c r="B25" s="195" t="s">
        <v>35</v>
      </c>
      <c r="C25" s="195"/>
      <c r="D25" s="195"/>
      <c r="E25" s="20"/>
      <c r="F25" s="20"/>
      <c r="G25" s="20"/>
      <c r="H25" s="20"/>
    </row>
    <row r="26" spans="2:3" ht="15.75">
      <c r="B26" s="21"/>
      <c r="C26" s="21"/>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9"/>
  </sheetPr>
  <dimension ref="A1:AB219"/>
  <sheetViews>
    <sheetView view="pageBreakPreview" zoomScaleSheetLayoutView="100" workbookViewId="0" topLeftCell="A7">
      <selection activeCell="W11" sqref="W11"/>
    </sheetView>
  </sheetViews>
  <sheetFormatPr defaultColWidth="9.00390625" defaultRowHeight="15.75"/>
  <cols>
    <col min="1" max="1" width="3.75390625" style="27" customWidth="1"/>
    <col min="2" max="2" width="15.50390625" style="27" customWidth="1"/>
    <col min="3" max="3" width="8.25390625" style="27" customWidth="1"/>
    <col min="4" max="5" width="8.00390625" style="27" customWidth="1"/>
    <col min="6" max="6" width="5.625" style="27" customWidth="1"/>
    <col min="7" max="7" width="5.125" style="27" customWidth="1"/>
    <col min="8" max="8" width="8.125" style="27" customWidth="1"/>
    <col min="9" max="9" width="7.75390625" style="27" customWidth="1"/>
    <col min="10" max="10" width="7.25390625" style="27" customWidth="1"/>
    <col min="11" max="11" width="5.625" style="27" customWidth="1"/>
    <col min="12" max="12" width="6.875" style="39" customWidth="1"/>
    <col min="13" max="13" width="5.875" style="27" customWidth="1"/>
    <col min="14" max="14" width="5.25390625" style="27" customWidth="1"/>
    <col min="15" max="15" width="5.125" style="27" customWidth="1"/>
    <col min="16" max="16" width="5.25390625" style="27" customWidth="1"/>
    <col min="17" max="17" width="7.125" style="27" customWidth="1"/>
    <col min="18" max="18" width="7.25390625" style="27" customWidth="1"/>
    <col min="19" max="19" width="7.625" style="164" customWidth="1"/>
    <col min="20" max="20" width="6.50390625" style="73" hidden="1" customWidth="1"/>
    <col min="21" max="21" width="9.875" style="107" bestFit="1" customWidth="1"/>
    <col min="22" max="25" width="9.125" style="107" bestFit="1" customWidth="1"/>
    <col min="26" max="27" width="9.875" style="107" bestFit="1" customWidth="1"/>
    <col min="28" max="28" width="9.125" style="122" bestFit="1" customWidth="1"/>
    <col min="29" max="16384" width="9.00390625" style="109" customWidth="1"/>
  </cols>
  <sheetData>
    <row r="1" spans="1:20" ht="20.25" customHeight="1">
      <c r="A1" s="28" t="s">
        <v>15</v>
      </c>
      <c r="B1" s="28"/>
      <c r="C1" s="28"/>
      <c r="E1" s="224" t="s">
        <v>46</v>
      </c>
      <c r="F1" s="224"/>
      <c r="G1" s="224"/>
      <c r="H1" s="224"/>
      <c r="I1" s="224"/>
      <c r="J1" s="224"/>
      <c r="K1" s="224"/>
      <c r="L1" s="224"/>
      <c r="M1" s="224"/>
      <c r="N1" s="224"/>
      <c r="O1" s="224"/>
      <c r="P1" s="35" t="s">
        <v>67</v>
      </c>
      <c r="Q1" s="35"/>
      <c r="R1" s="35"/>
      <c r="S1" s="102"/>
      <c r="T1" s="70"/>
    </row>
    <row r="2" spans="1:20" ht="17.25" customHeight="1">
      <c r="A2" s="236" t="s">
        <v>87</v>
      </c>
      <c r="B2" s="236"/>
      <c r="C2" s="236"/>
      <c r="D2" s="236"/>
      <c r="E2" s="225" t="s">
        <v>21</v>
      </c>
      <c r="F2" s="225"/>
      <c r="G2" s="225"/>
      <c r="H2" s="225"/>
      <c r="I2" s="225"/>
      <c r="J2" s="225"/>
      <c r="K2" s="225"/>
      <c r="L2" s="225"/>
      <c r="M2" s="225"/>
      <c r="N2" s="225"/>
      <c r="O2" s="225"/>
      <c r="P2" s="254" t="s">
        <v>90</v>
      </c>
      <c r="Q2" s="254"/>
      <c r="R2" s="254"/>
      <c r="S2" s="254"/>
      <c r="T2" s="71"/>
    </row>
    <row r="3" spans="1:20" ht="14.25" customHeight="1">
      <c r="A3" s="236" t="s">
        <v>88</v>
      </c>
      <c r="B3" s="236"/>
      <c r="C3" s="236"/>
      <c r="D3" s="236"/>
      <c r="E3" s="226" t="s">
        <v>198</v>
      </c>
      <c r="F3" s="226"/>
      <c r="G3" s="226"/>
      <c r="H3" s="226"/>
      <c r="I3" s="226"/>
      <c r="J3" s="226"/>
      <c r="K3" s="226"/>
      <c r="L3" s="226"/>
      <c r="M3" s="226"/>
      <c r="N3" s="226"/>
      <c r="O3" s="226"/>
      <c r="P3" s="35" t="s">
        <v>68</v>
      </c>
      <c r="Q3" s="42"/>
      <c r="R3" s="35"/>
      <c r="S3" s="102"/>
      <c r="T3" s="70"/>
    </row>
    <row r="4" spans="1:20" ht="14.25" customHeight="1">
      <c r="A4" s="28" t="s">
        <v>69</v>
      </c>
      <c r="B4" s="28"/>
      <c r="C4" s="28"/>
      <c r="D4" s="28"/>
      <c r="E4" s="28"/>
      <c r="F4" s="28"/>
      <c r="G4" s="28"/>
      <c r="H4" s="28"/>
      <c r="I4" s="28"/>
      <c r="J4" s="28"/>
      <c r="K4" s="28"/>
      <c r="L4" s="72"/>
      <c r="M4" s="28"/>
      <c r="N4" s="44"/>
      <c r="O4" s="44"/>
      <c r="P4" s="254" t="s">
        <v>89</v>
      </c>
      <c r="Q4" s="254"/>
      <c r="R4" s="254"/>
      <c r="S4" s="254"/>
      <c r="T4" s="71"/>
    </row>
    <row r="5" spans="2:19" ht="12.75" customHeight="1">
      <c r="B5" s="19"/>
      <c r="C5" s="19"/>
      <c r="Q5" s="45" t="s">
        <v>86</v>
      </c>
      <c r="R5" s="150"/>
      <c r="S5" s="151"/>
    </row>
    <row r="6" spans="1:19" ht="15" customHeight="1">
      <c r="A6" s="205" t="s">
        <v>38</v>
      </c>
      <c r="B6" s="206"/>
      <c r="C6" s="233" t="s">
        <v>70</v>
      </c>
      <c r="D6" s="234"/>
      <c r="E6" s="235"/>
      <c r="F6" s="227" t="s">
        <v>59</v>
      </c>
      <c r="G6" s="217" t="s">
        <v>71</v>
      </c>
      <c r="H6" s="230" t="s">
        <v>61</v>
      </c>
      <c r="I6" s="231"/>
      <c r="J6" s="231"/>
      <c r="K6" s="231"/>
      <c r="L6" s="231"/>
      <c r="M6" s="231"/>
      <c r="N6" s="231"/>
      <c r="O6" s="231"/>
      <c r="P6" s="231"/>
      <c r="Q6" s="232"/>
      <c r="R6" s="237" t="s">
        <v>72</v>
      </c>
      <c r="S6" s="255" t="s">
        <v>73</v>
      </c>
    </row>
    <row r="7" spans="1:28" s="35" customFormat="1" ht="10.5" customHeight="1">
      <c r="A7" s="207"/>
      <c r="B7" s="208"/>
      <c r="C7" s="237" t="s">
        <v>25</v>
      </c>
      <c r="D7" s="243" t="s">
        <v>5</v>
      </c>
      <c r="E7" s="214"/>
      <c r="F7" s="228"/>
      <c r="G7" s="218"/>
      <c r="H7" s="217" t="s">
        <v>19</v>
      </c>
      <c r="I7" s="243" t="s">
        <v>62</v>
      </c>
      <c r="J7" s="244"/>
      <c r="K7" s="244"/>
      <c r="L7" s="244"/>
      <c r="M7" s="244"/>
      <c r="N7" s="244"/>
      <c r="O7" s="244"/>
      <c r="P7" s="245"/>
      <c r="Q7" s="214" t="s">
        <v>74</v>
      </c>
      <c r="R7" s="218"/>
      <c r="S7" s="256"/>
      <c r="T7" s="70"/>
      <c r="U7" s="101"/>
      <c r="V7" s="101"/>
      <c r="W7" s="101"/>
      <c r="X7" s="101"/>
      <c r="Y7" s="101"/>
      <c r="Z7" s="101"/>
      <c r="AA7" s="101"/>
      <c r="AB7" s="102"/>
    </row>
    <row r="8" spans="1:19" ht="12.75" customHeight="1">
      <c r="A8" s="207"/>
      <c r="B8" s="208"/>
      <c r="C8" s="218"/>
      <c r="D8" s="229"/>
      <c r="E8" s="216"/>
      <c r="F8" s="228"/>
      <c r="G8" s="218"/>
      <c r="H8" s="218"/>
      <c r="I8" s="217" t="s">
        <v>19</v>
      </c>
      <c r="J8" s="220" t="s">
        <v>5</v>
      </c>
      <c r="K8" s="221"/>
      <c r="L8" s="221"/>
      <c r="M8" s="221"/>
      <c r="N8" s="221"/>
      <c r="O8" s="221"/>
      <c r="P8" s="222"/>
      <c r="Q8" s="215"/>
      <c r="R8" s="218"/>
      <c r="S8" s="256"/>
    </row>
    <row r="9" spans="1:19" ht="15.75" customHeight="1">
      <c r="A9" s="207"/>
      <c r="B9" s="208"/>
      <c r="C9" s="218"/>
      <c r="D9" s="237" t="s">
        <v>75</v>
      </c>
      <c r="E9" s="237" t="s">
        <v>76</v>
      </c>
      <c r="F9" s="228"/>
      <c r="G9" s="218"/>
      <c r="H9" s="218"/>
      <c r="I9" s="218"/>
      <c r="J9" s="222" t="s">
        <v>77</v>
      </c>
      <c r="K9" s="246" t="s">
        <v>78</v>
      </c>
      <c r="L9" s="240" t="s">
        <v>63</v>
      </c>
      <c r="M9" s="217" t="s">
        <v>79</v>
      </c>
      <c r="N9" s="217" t="s">
        <v>64</v>
      </c>
      <c r="O9" s="217" t="s">
        <v>80</v>
      </c>
      <c r="P9" s="217" t="s">
        <v>81</v>
      </c>
      <c r="Q9" s="215"/>
      <c r="R9" s="218"/>
      <c r="S9" s="256"/>
    </row>
    <row r="10" spans="1:19" ht="39.75" customHeight="1">
      <c r="A10" s="252"/>
      <c r="B10" s="253"/>
      <c r="C10" s="219"/>
      <c r="D10" s="219"/>
      <c r="E10" s="219"/>
      <c r="F10" s="229"/>
      <c r="G10" s="219"/>
      <c r="H10" s="219"/>
      <c r="I10" s="219"/>
      <c r="J10" s="222"/>
      <c r="K10" s="246"/>
      <c r="L10" s="240"/>
      <c r="M10" s="219"/>
      <c r="N10" s="219" t="s">
        <v>64</v>
      </c>
      <c r="O10" s="219" t="s">
        <v>80</v>
      </c>
      <c r="P10" s="219" t="s">
        <v>81</v>
      </c>
      <c r="Q10" s="216"/>
      <c r="R10" s="219"/>
      <c r="S10" s="257"/>
    </row>
    <row r="11" spans="1:19" ht="11.25" customHeight="1">
      <c r="A11" s="247" t="s">
        <v>4</v>
      </c>
      <c r="B11" s="248"/>
      <c r="C11" s="29">
        <v>1</v>
      </c>
      <c r="D11" s="29">
        <v>2</v>
      </c>
      <c r="E11" s="29">
        <v>3</v>
      </c>
      <c r="F11" s="29">
        <v>4</v>
      </c>
      <c r="G11" s="29">
        <v>5</v>
      </c>
      <c r="H11" s="29">
        <v>6</v>
      </c>
      <c r="I11" s="29">
        <v>7</v>
      </c>
      <c r="J11" s="29">
        <v>8</v>
      </c>
      <c r="K11" s="29">
        <v>9</v>
      </c>
      <c r="L11" s="74">
        <v>10</v>
      </c>
      <c r="M11" s="29">
        <v>11</v>
      </c>
      <c r="N11" s="29">
        <v>12</v>
      </c>
      <c r="O11" s="29">
        <v>13</v>
      </c>
      <c r="P11" s="29">
        <v>14</v>
      </c>
      <c r="Q11" s="29">
        <v>15</v>
      </c>
      <c r="R11" s="29">
        <v>16</v>
      </c>
      <c r="S11" s="152">
        <v>17</v>
      </c>
    </row>
    <row r="12" spans="1:28" s="125" customFormat="1" ht="17.25" customHeight="1">
      <c r="A12" s="250" t="s">
        <v>17</v>
      </c>
      <c r="B12" s="251"/>
      <c r="C12" s="97">
        <f aca="true" t="shared" si="0" ref="C12:R12">C13+C27</f>
        <v>14794</v>
      </c>
      <c r="D12" s="97">
        <f t="shared" si="0"/>
        <v>6726</v>
      </c>
      <c r="E12" s="97">
        <f t="shared" si="0"/>
        <v>8068</v>
      </c>
      <c r="F12" s="97">
        <f t="shared" si="0"/>
        <v>74</v>
      </c>
      <c r="G12" s="97">
        <f t="shared" si="0"/>
        <v>0</v>
      </c>
      <c r="H12" s="97">
        <f t="shared" si="0"/>
        <v>14720</v>
      </c>
      <c r="I12" s="97">
        <f t="shared" si="0"/>
        <v>10096</v>
      </c>
      <c r="J12" s="97">
        <f t="shared" si="0"/>
        <v>5648</v>
      </c>
      <c r="K12" s="97">
        <f t="shared" si="0"/>
        <v>89</v>
      </c>
      <c r="L12" s="97">
        <f t="shared" si="0"/>
        <v>4205</v>
      </c>
      <c r="M12" s="97">
        <f t="shared" si="0"/>
        <v>122</v>
      </c>
      <c r="N12" s="97">
        <f t="shared" si="0"/>
        <v>6</v>
      </c>
      <c r="O12" s="97">
        <f t="shared" si="0"/>
        <v>0</v>
      </c>
      <c r="P12" s="97">
        <f t="shared" si="0"/>
        <v>26</v>
      </c>
      <c r="Q12" s="97">
        <f t="shared" si="0"/>
        <v>4624</v>
      </c>
      <c r="R12" s="97">
        <f t="shared" si="0"/>
        <v>8983</v>
      </c>
      <c r="S12" s="153">
        <f>(J12+K12)/I12*100</f>
        <v>56.824484944532486</v>
      </c>
      <c r="T12" s="75">
        <f>SUM(F12:H12)</f>
        <v>14794</v>
      </c>
      <c r="U12" s="123"/>
      <c r="V12" s="123"/>
      <c r="W12" s="123"/>
      <c r="X12" s="123"/>
      <c r="Y12" s="123"/>
      <c r="Z12" s="123"/>
      <c r="AA12" s="123"/>
      <c r="AB12" s="124"/>
    </row>
    <row r="13" spans="1:28" s="128" customFormat="1" ht="17.25" customHeight="1">
      <c r="A13" s="76" t="s">
        <v>4</v>
      </c>
      <c r="B13" s="77" t="s">
        <v>112</v>
      </c>
      <c r="C13" s="36">
        <f>SUM(C14:C26)</f>
        <v>259</v>
      </c>
      <c r="D13" s="36">
        <f>SUM(D14:D26)</f>
        <v>117</v>
      </c>
      <c r="E13" s="36">
        <f>SUM(E14:E26)</f>
        <v>142</v>
      </c>
      <c r="F13" s="36">
        <f>SUM(F14:F26)</f>
        <v>0</v>
      </c>
      <c r="G13" s="36">
        <f>SUM(G14:G26)</f>
        <v>0</v>
      </c>
      <c r="H13" s="36">
        <f>SUM(J13:Q13)</f>
        <v>259</v>
      </c>
      <c r="I13" s="36">
        <f>SUM(J13:P13)</f>
        <v>166</v>
      </c>
      <c r="J13" s="36">
        <f aca="true" t="shared" si="1" ref="J13:Q13">SUM(J14:J26)</f>
        <v>86</v>
      </c>
      <c r="K13" s="36">
        <f t="shared" si="1"/>
        <v>0</v>
      </c>
      <c r="L13" s="36">
        <f t="shared" si="1"/>
        <v>77</v>
      </c>
      <c r="M13" s="36">
        <f t="shared" si="1"/>
        <v>3</v>
      </c>
      <c r="N13" s="36">
        <f t="shared" si="1"/>
        <v>0</v>
      </c>
      <c r="O13" s="36">
        <f t="shared" si="1"/>
        <v>0</v>
      </c>
      <c r="P13" s="36">
        <f t="shared" si="1"/>
        <v>0</v>
      </c>
      <c r="Q13" s="36">
        <f t="shared" si="1"/>
        <v>93</v>
      </c>
      <c r="R13" s="36">
        <f>SUM(L13:Q13)</f>
        <v>173</v>
      </c>
      <c r="S13" s="154">
        <f>(J13+K13)/I13*100</f>
        <v>51.80722891566265</v>
      </c>
      <c r="T13" s="96">
        <f aca="true" t="shared" si="2" ref="T13:T70">SUM(F13:H13)</f>
        <v>259</v>
      </c>
      <c r="U13" s="126"/>
      <c r="V13" s="126"/>
      <c r="W13" s="126"/>
      <c r="X13" s="126"/>
      <c r="Y13" s="126"/>
      <c r="Z13" s="126"/>
      <c r="AA13" s="126"/>
      <c r="AB13" s="127"/>
    </row>
    <row r="14" spans="1:28" ht="13.5" customHeight="1">
      <c r="A14" s="78">
        <v>1</v>
      </c>
      <c r="B14" s="79" t="s">
        <v>114</v>
      </c>
      <c r="C14" s="37">
        <f>SUM(D14:E14)</f>
        <v>1</v>
      </c>
      <c r="D14" s="37">
        <v>0</v>
      </c>
      <c r="E14" s="80">
        <v>1</v>
      </c>
      <c r="F14" s="80">
        <v>0</v>
      </c>
      <c r="G14" s="80">
        <v>0</v>
      </c>
      <c r="H14" s="37">
        <f>SUM(J14:Q14)</f>
        <v>1</v>
      </c>
      <c r="I14" s="37">
        <f>SUM(J14:P14)</f>
        <v>1</v>
      </c>
      <c r="J14" s="80">
        <v>0</v>
      </c>
      <c r="K14" s="80">
        <v>0</v>
      </c>
      <c r="L14" s="80">
        <v>1</v>
      </c>
      <c r="M14" s="80">
        <v>0</v>
      </c>
      <c r="N14" s="80">
        <v>0</v>
      </c>
      <c r="O14" s="80">
        <v>0</v>
      </c>
      <c r="P14" s="37">
        <v>0</v>
      </c>
      <c r="Q14" s="81">
        <v>0</v>
      </c>
      <c r="R14" s="36">
        <f aca="true" t="shared" si="3" ref="R14:R22">SUM(L14:Q14)</f>
        <v>1</v>
      </c>
      <c r="S14" s="155">
        <f>(J14+K14)/I14*100</f>
        <v>0</v>
      </c>
      <c r="T14" s="39">
        <f t="shared" si="2"/>
        <v>1</v>
      </c>
      <c r="AB14" s="107"/>
    </row>
    <row r="15" spans="1:28" ht="13.5" customHeight="1">
      <c r="A15" s="78">
        <v>2</v>
      </c>
      <c r="B15" s="79" t="s">
        <v>158</v>
      </c>
      <c r="C15" s="37">
        <f aca="true" t="shared" si="4" ref="C15:C25">SUM(D15:E15)</f>
        <v>3</v>
      </c>
      <c r="D15" s="37">
        <v>1</v>
      </c>
      <c r="E15" s="80">
        <v>2</v>
      </c>
      <c r="F15" s="80">
        <v>0</v>
      </c>
      <c r="G15" s="80">
        <v>0</v>
      </c>
      <c r="H15" s="37">
        <f aca="true" t="shared" si="5" ref="H15:H22">SUM(J15:Q15)</f>
        <v>3</v>
      </c>
      <c r="I15" s="37">
        <f aca="true" t="shared" si="6" ref="I15:I22">SUM(J15:P15)</f>
        <v>3</v>
      </c>
      <c r="J15" s="80">
        <v>2</v>
      </c>
      <c r="K15" s="80">
        <v>0</v>
      </c>
      <c r="L15" s="80">
        <v>1</v>
      </c>
      <c r="M15" s="80">
        <v>0</v>
      </c>
      <c r="N15" s="80">
        <v>0</v>
      </c>
      <c r="O15" s="80">
        <v>0</v>
      </c>
      <c r="P15" s="37">
        <v>0</v>
      </c>
      <c r="Q15" s="81">
        <v>0</v>
      </c>
      <c r="R15" s="36">
        <f t="shared" si="3"/>
        <v>1</v>
      </c>
      <c r="S15" s="155">
        <f aca="true" t="shared" si="7" ref="S15:S22">(J15+K15)/I15*100</f>
        <v>66.66666666666666</v>
      </c>
      <c r="T15" s="39">
        <f t="shared" si="2"/>
        <v>3</v>
      </c>
      <c r="AB15" s="107"/>
    </row>
    <row r="16" spans="1:20" ht="13.5" customHeight="1">
      <c r="A16" s="78">
        <v>3</v>
      </c>
      <c r="B16" s="79" t="s">
        <v>153</v>
      </c>
      <c r="C16" s="37">
        <f t="shared" si="4"/>
        <v>11</v>
      </c>
      <c r="D16" s="37">
        <v>5</v>
      </c>
      <c r="E16" s="80">
        <v>6</v>
      </c>
      <c r="F16" s="80">
        <v>0</v>
      </c>
      <c r="G16" s="80">
        <v>0</v>
      </c>
      <c r="H16" s="37">
        <f t="shared" si="5"/>
        <v>11</v>
      </c>
      <c r="I16" s="37">
        <f t="shared" si="6"/>
        <v>5</v>
      </c>
      <c r="J16" s="80">
        <v>2</v>
      </c>
      <c r="K16" s="80">
        <v>0</v>
      </c>
      <c r="L16" s="80">
        <v>3</v>
      </c>
      <c r="M16" s="80">
        <v>0</v>
      </c>
      <c r="N16" s="80">
        <v>0</v>
      </c>
      <c r="O16" s="80">
        <v>0</v>
      </c>
      <c r="P16" s="37">
        <v>0</v>
      </c>
      <c r="Q16" s="81">
        <v>6</v>
      </c>
      <c r="R16" s="36">
        <f t="shared" si="3"/>
        <v>9</v>
      </c>
      <c r="S16" s="155">
        <f t="shared" si="7"/>
        <v>40</v>
      </c>
      <c r="T16" s="39">
        <f t="shared" si="2"/>
        <v>11</v>
      </c>
    </row>
    <row r="17" spans="1:20" ht="13.5" customHeight="1">
      <c r="A17" s="78">
        <v>4</v>
      </c>
      <c r="B17" s="79" t="s">
        <v>116</v>
      </c>
      <c r="C17" s="37">
        <f t="shared" si="4"/>
        <v>64</v>
      </c>
      <c r="D17" s="37">
        <v>19</v>
      </c>
      <c r="E17" s="80">
        <v>45</v>
      </c>
      <c r="F17" s="80">
        <v>0</v>
      </c>
      <c r="G17" s="80">
        <v>0</v>
      </c>
      <c r="H17" s="37">
        <f t="shared" si="5"/>
        <v>64</v>
      </c>
      <c r="I17" s="37">
        <f t="shared" si="6"/>
        <v>48</v>
      </c>
      <c r="J17" s="80">
        <v>24</v>
      </c>
      <c r="K17" s="80">
        <v>0</v>
      </c>
      <c r="L17" s="80">
        <v>24</v>
      </c>
      <c r="M17" s="80">
        <v>0</v>
      </c>
      <c r="N17" s="80">
        <v>0</v>
      </c>
      <c r="O17" s="80">
        <v>0</v>
      </c>
      <c r="P17" s="37">
        <v>0</v>
      </c>
      <c r="Q17" s="81">
        <v>16</v>
      </c>
      <c r="R17" s="36">
        <f t="shared" si="3"/>
        <v>40</v>
      </c>
      <c r="S17" s="155">
        <f t="shared" si="7"/>
        <v>50</v>
      </c>
      <c r="T17" s="39">
        <f t="shared" si="2"/>
        <v>64</v>
      </c>
    </row>
    <row r="18" spans="1:20" ht="13.5" customHeight="1">
      <c r="A18" s="78">
        <v>5</v>
      </c>
      <c r="B18" s="79" t="s">
        <v>156</v>
      </c>
      <c r="C18" s="37">
        <f t="shared" si="4"/>
        <v>10</v>
      </c>
      <c r="D18" s="37">
        <v>0</v>
      </c>
      <c r="E18" s="80">
        <v>10</v>
      </c>
      <c r="F18" s="80">
        <v>0</v>
      </c>
      <c r="G18" s="80">
        <v>0</v>
      </c>
      <c r="H18" s="37">
        <f t="shared" si="5"/>
        <v>10</v>
      </c>
      <c r="I18" s="37">
        <f t="shared" si="6"/>
        <v>9</v>
      </c>
      <c r="J18" s="80">
        <v>5</v>
      </c>
      <c r="K18" s="80">
        <v>0</v>
      </c>
      <c r="L18" s="80">
        <v>4</v>
      </c>
      <c r="M18" s="80">
        <v>0</v>
      </c>
      <c r="N18" s="80">
        <v>0</v>
      </c>
      <c r="O18" s="80">
        <v>0</v>
      </c>
      <c r="P18" s="37">
        <v>0</v>
      </c>
      <c r="Q18" s="81">
        <v>1</v>
      </c>
      <c r="R18" s="36">
        <f t="shared" si="3"/>
        <v>5</v>
      </c>
      <c r="S18" s="155">
        <f t="shared" si="7"/>
        <v>55.55555555555556</v>
      </c>
      <c r="T18" s="39">
        <f t="shared" si="2"/>
        <v>10</v>
      </c>
    </row>
    <row r="19" spans="1:20" ht="13.5" customHeight="1">
      <c r="A19" s="78">
        <v>6</v>
      </c>
      <c r="B19" s="79" t="s">
        <v>157</v>
      </c>
      <c r="C19" s="37">
        <f t="shared" si="4"/>
        <v>9</v>
      </c>
      <c r="D19" s="37">
        <v>1</v>
      </c>
      <c r="E19" s="80">
        <v>8</v>
      </c>
      <c r="F19" s="80">
        <v>0</v>
      </c>
      <c r="G19" s="80">
        <v>0</v>
      </c>
      <c r="H19" s="37">
        <f t="shared" si="5"/>
        <v>9</v>
      </c>
      <c r="I19" s="37">
        <f t="shared" si="6"/>
        <v>7</v>
      </c>
      <c r="J19" s="80">
        <v>4</v>
      </c>
      <c r="K19" s="80">
        <v>0</v>
      </c>
      <c r="L19" s="80">
        <v>3</v>
      </c>
      <c r="M19" s="80">
        <v>0</v>
      </c>
      <c r="N19" s="80">
        <v>0</v>
      </c>
      <c r="O19" s="80">
        <v>0</v>
      </c>
      <c r="P19" s="37">
        <v>0</v>
      </c>
      <c r="Q19" s="81">
        <v>2</v>
      </c>
      <c r="R19" s="36">
        <f t="shared" si="3"/>
        <v>5</v>
      </c>
      <c r="S19" s="155">
        <f t="shared" si="7"/>
        <v>57.14285714285714</v>
      </c>
      <c r="T19" s="39">
        <f t="shared" si="2"/>
        <v>9</v>
      </c>
    </row>
    <row r="20" spans="1:20" ht="13.5" customHeight="1">
      <c r="A20" s="78">
        <v>7</v>
      </c>
      <c r="B20" s="79" t="s">
        <v>190</v>
      </c>
      <c r="C20" s="37">
        <f t="shared" si="4"/>
        <v>1</v>
      </c>
      <c r="D20" s="37">
        <v>0</v>
      </c>
      <c r="E20" s="80">
        <v>1</v>
      </c>
      <c r="F20" s="80">
        <v>0</v>
      </c>
      <c r="G20" s="80">
        <v>0</v>
      </c>
      <c r="H20" s="37">
        <f t="shared" si="5"/>
        <v>1</v>
      </c>
      <c r="I20" s="37">
        <f t="shared" si="6"/>
        <v>1</v>
      </c>
      <c r="J20" s="80">
        <v>1</v>
      </c>
      <c r="K20" s="80">
        <v>0</v>
      </c>
      <c r="L20" s="80">
        <v>0</v>
      </c>
      <c r="M20" s="80">
        <v>0</v>
      </c>
      <c r="N20" s="80">
        <v>0</v>
      </c>
      <c r="O20" s="80">
        <v>0</v>
      </c>
      <c r="P20" s="37">
        <v>0</v>
      </c>
      <c r="Q20" s="81">
        <v>0</v>
      </c>
      <c r="R20" s="36">
        <f t="shared" si="3"/>
        <v>0</v>
      </c>
      <c r="S20" s="155">
        <f t="shared" si="7"/>
        <v>100</v>
      </c>
      <c r="T20" s="39">
        <f t="shared" si="2"/>
        <v>1</v>
      </c>
    </row>
    <row r="21" spans="1:20" ht="13.5" customHeight="1">
      <c r="A21" s="78">
        <v>8</v>
      </c>
      <c r="B21" s="79" t="s">
        <v>154</v>
      </c>
      <c r="C21" s="37">
        <f t="shared" si="4"/>
        <v>10</v>
      </c>
      <c r="D21" s="37">
        <v>6</v>
      </c>
      <c r="E21" s="80">
        <v>4</v>
      </c>
      <c r="F21" s="80">
        <v>0</v>
      </c>
      <c r="G21" s="80">
        <v>0</v>
      </c>
      <c r="H21" s="37">
        <f t="shared" si="5"/>
        <v>10</v>
      </c>
      <c r="I21" s="37">
        <f t="shared" si="6"/>
        <v>7</v>
      </c>
      <c r="J21" s="80">
        <v>4</v>
      </c>
      <c r="K21" s="80">
        <v>0</v>
      </c>
      <c r="L21" s="80">
        <v>3</v>
      </c>
      <c r="M21" s="80">
        <v>0</v>
      </c>
      <c r="N21" s="80">
        <v>0</v>
      </c>
      <c r="O21" s="80">
        <v>0</v>
      </c>
      <c r="P21" s="37">
        <v>0</v>
      </c>
      <c r="Q21" s="81">
        <v>3</v>
      </c>
      <c r="R21" s="36">
        <f t="shared" si="3"/>
        <v>6</v>
      </c>
      <c r="S21" s="155">
        <f t="shared" si="7"/>
        <v>57.14285714285714</v>
      </c>
      <c r="T21" s="39">
        <f t="shared" si="2"/>
        <v>10</v>
      </c>
    </row>
    <row r="22" spans="1:20" ht="13.5" customHeight="1">
      <c r="A22" s="78">
        <v>9</v>
      </c>
      <c r="B22" s="79" t="s">
        <v>187</v>
      </c>
      <c r="C22" s="37">
        <f t="shared" si="4"/>
        <v>2</v>
      </c>
      <c r="D22" s="37">
        <v>0</v>
      </c>
      <c r="E22" s="80">
        <v>2</v>
      </c>
      <c r="F22" s="80">
        <v>0</v>
      </c>
      <c r="G22" s="80">
        <v>0</v>
      </c>
      <c r="H22" s="37">
        <f t="shared" si="5"/>
        <v>2</v>
      </c>
      <c r="I22" s="37">
        <f t="shared" si="6"/>
        <v>2</v>
      </c>
      <c r="J22" s="80">
        <v>2</v>
      </c>
      <c r="K22" s="80">
        <v>0</v>
      </c>
      <c r="L22" s="80">
        <v>0</v>
      </c>
      <c r="M22" s="80">
        <v>0</v>
      </c>
      <c r="N22" s="80">
        <v>0</v>
      </c>
      <c r="O22" s="80">
        <v>0</v>
      </c>
      <c r="P22" s="37">
        <v>0</v>
      </c>
      <c r="Q22" s="81">
        <v>0</v>
      </c>
      <c r="R22" s="36">
        <f t="shared" si="3"/>
        <v>0</v>
      </c>
      <c r="S22" s="155">
        <f t="shared" si="7"/>
        <v>100</v>
      </c>
      <c r="T22" s="39">
        <f t="shared" si="2"/>
        <v>2</v>
      </c>
    </row>
    <row r="23" spans="1:20" ht="13.5" customHeight="1">
      <c r="A23" s="78">
        <v>10</v>
      </c>
      <c r="B23" s="79" t="s">
        <v>176</v>
      </c>
      <c r="C23" s="37">
        <f>SUM(D23:E23)</f>
        <v>4</v>
      </c>
      <c r="D23" s="37">
        <v>1</v>
      </c>
      <c r="E23" s="80">
        <v>3</v>
      </c>
      <c r="F23" s="80">
        <v>0</v>
      </c>
      <c r="G23" s="80">
        <v>0</v>
      </c>
      <c r="H23" s="37">
        <f>SUM(J23:Q23)</f>
        <v>4</v>
      </c>
      <c r="I23" s="37">
        <f>SUM(J23:P23)</f>
        <v>3</v>
      </c>
      <c r="J23" s="80">
        <v>3</v>
      </c>
      <c r="K23" s="80">
        <v>0</v>
      </c>
      <c r="L23" s="80">
        <v>0</v>
      </c>
      <c r="M23" s="80">
        <v>0</v>
      </c>
      <c r="N23" s="80">
        <v>0</v>
      </c>
      <c r="O23" s="80">
        <v>0</v>
      </c>
      <c r="P23" s="37">
        <v>0</v>
      </c>
      <c r="Q23" s="81">
        <v>1</v>
      </c>
      <c r="R23" s="36">
        <f>SUM(L23:Q23)</f>
        <v>1</v>
      </c>
      <c r="S23" s="155">
        <f>(J23+K23)/I23*100</f>
        <v>100</v>
      </c>
      <c r="T23" s="39">
        <f>SUM(F23:H23)</f>
        <v>4</v>
      </c>
    </row>
    <row r="24" spans="1:20" ht="13.5" customHeight="1">
      <c r="A24" s="78">
        <v>11</v>
      </c>
      <c r="B24" s="79" t="s">
        <v>152</v>
      </c>
      <c r="C24" s="37">
        <f t="shared" si="4"/>
        <v>96</v>
      </c>
      <c r="D24" s="37">
        <v>57</v>
      </c>
      <c r="E24" s="80">
        <v>39</v>
      </c>
      <c r="F24" s="80">
        <v>0</v>
      </c>
      <c r="G24" s="80"/>
      <c r="H24" s="37">
        <f>SUM(J24:Q24)</f>
        <v>96</v>
      </c>
      <c r="I24" s="37">
        <f>SUM(J24:P24)</f>
        <v>49</v>
      </c>
      <c r="J24" s="80">
        <v>24</v>
      </c>
      <c r="K24" s="80">
        <v>0</v>
      </c>
      <c r="L24" s="80">
        <v>24</v>
      </c>
      <c r="M24" s="80">
        <v>1</v>
      </c>
      <c r="N24" s="80">
        <v>0</v>
      </c>
      <c r="O24" s="80">
        <v>0</v>
      </c>
      <c r="P24" s="37">
        <v>0</v>
      </c>
      <c r="Q24" s="81">
        <v>47</v>
      </c>
      <c r="R24" s="36">
        <f>SUM(L24:Q24)</f>
        <v>72</v>
      </c>
      <c r="S24" s="155">
        <f>(J24+K24)/I24*100</f>
        <v>48.97959183673469</v>
      </c>
      <c r="T24" s="39">
        <f>SUM(F24:H24)</f>
        <v>96</v>
      </c>
    </row>
    <row r="25" spans="1:20" ht="13.5" customHeight="1">
      <c r="A25" s="78">
        <v>12</v>
      </c>
      <c r="B25" s="79" t="s">
        <v>151</v>
      </c>
      <c r="C25" s="37">
        <f t="shared" si="4"/>
        <v>48</v>
      </c>
      <c r="D25" s="37">
        <v>27</v>
      </c>
      <c r="E25" s="80">
        <v>21</v>
      </c>
      <c r="F25" s="80">
        <v>0</v>
      </c>
      <c r="G25" s="80"/>
      <c r="H25" s="37">
        <f>SUM(J25:Q25)</f>
        <v>48</v>
      </c>
      <c r="I25" s="37">
        <f>SUM(J25:P25)</f>
        <v>31</v>
      </c>
      <c r="J25" s="80">
        <v>15</v>
      </c>
      <c r="K25" s="80">
        <v>0</v>
      </c>
      <c r="L25" s="80">
        <v>14</v>
      </c>
      <c r="M25" s="80">
        <v>2</v>
      </c>
      <c r="N25" s="80">
        <v>0</v>
      </c>
      <c r="O25" s="80">
        <v>0</v>
      </c>
      <c r="P25" s="37">
        <v>0</v>
      </c>
      <c r="Q25" s="81">
        <v>17</v>
      </c>
      <c r="R25" s="36">
        <f>SUM(L25:Q25)</f>
        <v>33</v>
      </c>
      <c r="S25" s="155">
        <f>(J25+K25)/I25*100</f>
        <v>48.38709677419355</v>
      </c>
      <c r="T25" s="39">
        <f t="shared" si="2"/>
        <v>48</v>
      </c>
    </row>
    <row r="26" spans="1:20" ht="17.25" customHeight="1">
      <c r="A26" s="78"/>
      <c r="B26" s="82"/>
      <c r="C26" s="37">
        <f>SUM(D26:E26)</f>
        <v>0</v>
      </c>
      <c r="D26" s="37"/>
      <c r="E26" s="80"/>
      <c r="F26" s="80"/>
      <c r="G26" s="80"/>
      <c r="H26" s="37">
        <f>SUM(J26:Q26)</f>
        <v>0</v>
      </c>
      <c r="I26" s="37">
        <f>SUM(J26:P26)</f>
        <v>0</v>
      </c>
      <c r="J26" s="80"/>
      <c r="K26" s="80"/>
      <c r="L26" s="80"/>
      <c r="M26" s="80"/>
      <c r="N26" s="80"/>
      <c r="O26" s="80"/>
      <c r="P26" s="37"/>
      <c r="Q26" s="81"/>
      <c r="R26" s="37">
        <f>SUM(L26:Q26)</f>
        <v>0</v>
      </c>
      <c r="S26" s="155"/>
      <c r="T26" s="39">
        <f t="shared" si="2"/>
        <v>0</v>
      </c>
    </row>
    <row r="27" spans="1:28" s="128" customFormat="1" ht="17.25" customHeight="1">
      <c r="A27" s="76" t="s">
        <v>92</v>
      </c>
      <c r="B27" s="77" t="s">
        <v>113</v>
      </c>
      <c r="C27" s="36">
        <f aca="true" t="shared" si="8" ref="C27:R27">C28+C33+C39+C45+C52+C59+C69+C80+C88+C96+C103+C112</f>
        <v>14535</v>
      </c>
      <c r="D27" s="36">
        <f t="shared" si="8"/>
        <v>6609</v>
      </c>
      <c r="E27" s="36">
        <f t="shared" si="8"/>
        <v>7926</v>
      </c>
      <c r="F27" s="36">
        <f t="shared" si="8"/>
        <v>74</v>
      </c>
      <c r="G27" s="36">
        <f t="shared" si="8"/>
        <v>0</v>
      </c>
      <c r="H27" s="36">
        <f t="shared" si="8"/>
        <v>14461</v>
      </c>
      <c r="I27" s="36">
        <f t="shared" si="8"/>
        <v>9930</v>
      </c>
      <c r="J27" s="36">
        <f t="shared" si="8"/>
        <v>5562</v>
      </c>
      <c r="K27" s="36">
        <f t="shared" si="8"/>
        <v>89</v>
      </c>
      <c r="L27" s="36">
        <f t="shared" si="8"/>
        <v>4128</v>
      </c>
      <c r="M27" s="36">
        <f t="shared" si="8"/>
        <v>119</v>
      </c>
      <c r="N27" s="36">
        <f t="shared" si="8"/>
        <v>6</v>
      </c>
      <c r="O27" s="36">
        <f t="shared" si="8"/>
        <v>0</v>
      </c>
      <c r="P27" s="36">
        <f t="shared" si="8"/>
        <v>26</v>
      </c>
      <c r="Q27" s="36">
        <f t="shared" si="8"/>
        <v>4531</v>
      </c>
      <c r="R27" s="36">
        <f t="shared" si="8"/>
        <v>8810</v>
      </c>
      <c r="S27" s="154">
        <f aca="true" t="shared" si="9" ref="S27:S52">(J27+K27)/I27*100</f>
        <v>56.908358509566966</v>
      </c>
      <c r="T27" s="96">
        <f t="shared" si="2"/>
        <v>14535</v>
      </c>
      <c r="U27" s="126"/>
      <c r="V27" s="126"/>
      <c r="W27" s="126"/>
      <c r="X27" s="126"/>
      <c r="Y27" s="126"/>
      <c r="Z27" s="126"/>
      <c r="AA27" s="126"/>
      <c r="AB27" s="127"/>
    </row>
    <row r="28" spans="1:28" s="125" customFormat="1" ht="17.25" customHeight="1">
      <c r="A28" s="168" t="s">
        <v>0</v>
      </c>
      <c r="B28" s="169" t="s">
        <v>91</v>
      </c>
      <c r="C28" s="97">
        <f>SUM(C29:C32)</f>
        <v>794</v>
      </c>
      <c r="D28" s="97">
        <f>SUM(D29:D32)</f>
        <v>318</v>
      </c>
      <c r="E28" s="97">
        <f>SUM(E29:E32)</f>
        <v>476</v>
      </c>
      <c r="F28" s="97">
        <f>SUM(F29:F32)</f>
        <v>1</v>
      </c>
      <c r="G28" s="97">
        <f>SUM(G29:G32)</f>
        <v>0</v>
      </c>
      <c r="H28" s="97">
        <f aca="true" t="shared" si="10" ref="H28:H52">SUM(J28:Q28)</f>
        <v>793</v>
      </c>
      <c r="I28" s="97">
        <f aca="true" t="shared" si="11" ref="I28:I52">SUM(J28:P28)</f>
        <v>610</v>
      </c>
      <c r="J28" s="97">
        <f aca="true" t="shared" si="12" ref="J28:Q28">SUM(J29:J32)</f>
        <v>317</v>
      </c>
      <c r="K28" s="97">
        <f t="shared" si="12"/>
        <v>1</v>
      </c>
      <c r="L28" s="97">
        <f t="shared" si="12"/>
        <v>284</v>
      </c>
      <c r="M28" s="97">
        <f t="shared" si="12"/>
        <v>2</v>
      </c>
      <c r="N28" s="97">
        <f t="shared" si="12"/>
        <v>0</v>
      </c>
      <c r="O28" s="97">
        <f t="shared" si="12"/>
        <v>0</v>
      </c>
      <c r="P28" s="97">
        <f t="shared" si="12"/>
        <v>6</v>
      </c>
      <c r="Q28" s="97">
        <f t="shared" si="12"/>
        <v>183</v>
      </c>
      <c r="R28" s="97">
        <f aca="true" t="shared" si="13" ref="R28:R52">SUM(L28:Q28)</f>
        <v>475</v>
      </c>
      <c r="S28" s="165">
        <f t="shared" si="9"/>
        <v>52.131147540983605</v>
      </c>
      <c r="T28" s="75">
        <f t="shared" si="2"/>
        <v>794</v>
      </c>
      <c r="U28" s="123"/>
      <c r="V28" s="123"/>
      <c r="W28" s="123"/>
      <c r="X28" s="123"/>
      <c r="Y28" s="123"/>
      <c r="Z28" s="123"/>
      <c r="AA28" s="123"/>
      <c r="AB28" s="124"/>
    </row>
    <row r="29" spans="1:28" ht="17.25" customHeight="1">
      <c r="A29" s="78" t="s">
        <v>26</v>
      </c>
      <c r="B29" s="82" t="s">
        <v>149</v>
      </c>
      <c r="C29" s="37">
        <f>SUM(D29:E29)</f>
        <v>171</v>
      </c>
      <c r="D29" s="37">
        <v>83</v>
      </c>
      <c r="E29" s="37">
        <v>88</v>
      </c>
      <c r="F29" s="80">
        <v>0</v>
      </c>
      <c r="G29" s="80">
        <f>1-1</f>
        <v>0</v>
      </c>
      <c r="H29" s="37">
        <f t="shared" si="10"/>
        <v>171</v>
      </c>
      <c r="I29" s="37">
        <f t="shared" si="11"/>
        <v>110</v>
      </c>
      <c r="J29" s="80">
        <v>74</v>
      </c>
      <c r="K29" s="80">
        <v>1</v>
      </c>
      <c r="L29" s="80">
        <v>34</v>
      </c>
      <c r="M29" s="80">
        <v>1</v>
      </c>
      <c r="N29" s="80">
        <v>0</v>
      </c>
      <c r="O29" s="80">
        <v>0</v>
      </c>
      <c r="P29" s="37">
        <v>0</v>
      </c>
      <c r="Q29" s="81">
        <v>61</v>
      </c>
      <c r="R29" s="37">
        <f t="shared" si="13"/>
        <v>96</v>
      </c>
      <c r="S29" s="155">
        <f t="shared" si="9"/>
        <v>68.18181818181817</v>
      </c>
      <c r="T29" s="39">
        <f t="shared" si="2"/>
        <v>171</v>
      </c>
      <c r="AB29" s="107"/>
    </row>
    <row r="30" spans="1:28" ht="17.25" customHeight="1">
      <c r="A30" s="78">
        <v>2</v>
      </c>
      <c r="B30" s="82" t="s">
        <v>188</v>
      </c>
      <c r="C30" s="37">
        <f>SUM(D30:E30)</f>
        <v>246</v>
      </c>
      <c r="D30" s="37">
        <v>50</v>
      </c>
      <c r="E30" s="37">
        <v>196</v>
      </c>
      <c r="F30" s="80">
        <v>0</v>
      </c>
      <c r="G30" s="80"/>
      <c r="H30" s="37">
        <f>SUM(J30:Q30)</f>
        <v>246</v>
      </c>
      <c r="I30" s="37">
        <f>SUM(J30:P30)</f>
        <v>218</v>
      </c>
      <c r="J30" s="80">
        <v>113</v>
      </c>
      <c r="K30" s="80">
        <v>0</v>
      </c>
      <c r="L30" s="80">
        <v>98</v>
      </c>
      <c r="M30" s="80">
        <v>1</v>
      </c>
      <c r="N30" s="80">
        <v>0</v>
      </c>
      <c r="O30" s="80">
        <v>0</v>
      </c>
      <c r="P30" s="37">
        <v>6</v>
      </c>
      <c r="Q30" s="81">
        <v>28</v>
      </c>
      <c r="R30" s="37">
        <f>SUM(L30:Q30)</f>
        <v>133</v>
      </c>
      <c r="S30" s="155">
        <f>(J30+K30)/I30*100</f>
        <v>51.8348623853211</v>
      </c>
      <c r="T30" s="39">
        <f>SUM(F30:H30)</f>
        <v>246</v>
      </c>
      <c r="AB30" s="107"/>
    </row>
    <row r="31" spans="1:20" ht="17.25" customHeight="1">
      <c r="A31" s="78">
        <v>3</v>
      </c>
      <c r="B31" s="82" t="s">
        <v>150</v>
      </c>
      <c r="C31" s="37">
        <f>SUM(D31:E31)</f>
        <v>377</v>
      </c>
      <c r="D31" s="37">
        <v>185</v>
      </c>
      <c r="E31" s="80">
        <v>192</v>
      </c>
      <c r="F31" s="80">
        <v>1</v>
      </c>
      <c r="G31" s="80">
        <v>0</v>
      </c>
      <c r="H31" s="37">
        <f t="shared" si="10"/>
        <v>376</v>
      </c>
      <c r="I31" s="37">
        <f t="shared" si="11"/>
        <v>282</v>
      </c>
      <c r="J31" s="80">
        <v>130</v>
      </c>
      <c r="K31" s="80">
        <v>0</v>
      </c>
      <c r="L31" s="80">
        <v>152</v>
      </c>
      <c r="M31" s="80">
        <v>0</v>
      </c>
      <c r="N31" s="80">
        <v>0</v>
      </c>
      <c r="O31" s="80">
        <v>0</v>
      </c>
      <c r="P31" s="37">
        <v>0</v>
      </c>
      <c r="Q31" s="81">
        <v>94</v>
      </c>
      <c r="R31" s="37">
        <f t="shared" si="13"/>
        <v>246</v>
      </c>
      <c r="S31" s="155">
        <f t="shared" si="9"/>
        <v>46.09929078014184</v>
      </c>
      <c r="T31" s="39">
        <f t="shared" si="2"/>
        <v>377</v>
      </c>
    </row>
    <row r="32" spans="1:20" ht="17.25" customHeight="1">
      <c r="A32" s="78"/>
      <c r="B32" s="82"/>
      <c r="C32" s="37">
        <f>SUM(D32:E32)</f>
        <v>0</v>
      </c>
      <c r="D32" s="37"/>
      <c r="E32" s="80"/>
      <c r="F32" s="80"/>
      <c r="G32" s="80"/>
      <c r="H32" s="37">
        <f t="shared" si="10"/>
        <v>0</v>
      </c>
      <c r="I32" s="37">
        <f t="shared" si="11"/>
        <v>0</v>
      </c>
      <c r="J32" s="80"/>
      <c r="K32" s="80"/>
      <c r="L32" s="80"/>
      <c r="M32" s="80"/>
      <c r="N32" s="80"/>
      <c r="O32" s="80"/>
      <c r="P32" s="37"/>
      <c r="Q32" s="81"/>
      <c r="R32" s="37">
        <f t="shared" si="13"/>
        <v>0</v>
      </c>
      <c r="S32" s="155"/>
      <c r="T32" s="39">
        <f t="shared" si="2"/>
        <v>0</v>
      </c>
    </row>
    <row r="33" spans="1:28" s="128" customFormat="1" ht="17.25" customHeight="1">
      <c r="A33" s="76" t="s">
        <v>1</v>
      </c>
      <c r="B33" s="77" t="s">
        <v>93</v>
      </c>
      <c r="C33" s="36">
        <f>SUM(C34:C38)</f>
        <v>602</v>
      </c>
      <c r="D33" s="36">
        <f>SUM(D34:D38)</f>
        <v>334</v>
      </c>
      <c r="E33" s="36">
        <f>SUM(E34:E38)</f>
        <v>268</v>
      </c>
      <c r="F33" s="36">
        <f>SUM(F34:F38)</f>
        <v>5</v>
      </c>
      <c r="G33" s="36">
        <f>SUM(G34:G38)</f>
        <v>0</v>
      </c>
      <c r="H33" s="36">
        <f t="shared" si="10"/>
        <v>597</v>
      </c>
      <c r="I33" s="36">
        <f t="shared" si="11"/>
        <v>443</v>
      </c>
      <c r="J33" s="36">
        <f aca="true" t="shared" si="14" ref="J33:Q33">SUM(J34:J38)</f>
        <v>238</v>
      </c>
      <c r="K33" s="36">
        <f t="shared" si="14"/>
        <v>2</v>
      </c>
      <c r="L33" s="36">
        <f t="shared" si="14"/>
        <v>192</v>
      </c>
      <c r="M33" s="36">
        <f t="shared" si="14"/>
        <v>7</v>
      </c>
      <c r="N33" s="36">
        <f t="shared" si="14"/>
        <v>0</v>
      </c>
      <c r="O33" s="36">
        <f t="shared" si="14"/>
        <v>0</v>
      </c>
      <c r="P33" s="36">
        <f t="shared" si="14"/>
        <v>4</v>
      </c>
      <c r="Q33" s="36">
        <f t="shared" si="14"/>
        <v>154</v>
      </c>
      <c r="R33" s="36">
        <f t="shared" si="13"/>
        <v>357</v>
      </c>
      <c r="S33" s="154">
        <f t="shared" si="9"/>
        <v>54.176072234762984</v>
      </c>
      <c r="T33" s="96">
        <f t="shared" si="2"/>
        <v>602</v>
      </c>
      <c r="U33" s="126"/>
      <c r="V33" s="126"/>
      <c r="W33" s="126"/>
      <c r="X33" s="126"/>
      <c r="Y33" s="126"/>
      <c r="Z33" s="126"/>
      <c r="AA33" s="126"/>
      <c r="AB33" s="127"/>
    </row>
    <row r="34" spans="1:20" ht="17.25" customHeight="1">
      <c r="A34" s="78" t="s">
        <v>26</v>
      </c>
      <c r="B34" s="82" t="s">
        <v>185</v>
      </c>
      <c r="C34" s="37">
        <f>SUM(D34:E34)</f>
        <v>104</v>
      </c>
      <c r="D34" s="166">
        <v>63</v>
      </c>
      <c r="E34" s="166">
        <v>41</v>
      </c>
      <c r="F34" s="166"/>
      <c r="G34" s="80"/>
      <c r="H34" s="37">
        <f t="shared" si="10"/>
        <v>104</v>
      </c>
      <c r="I34" s="37">
        <f t="shared" si="11"/>
        <v>88</v>
      </c>
      <c r="J34" s="166">
        <v>34</v>
      </c>
      <c r="K34" s="166">
        <v>1</v>
      </c>
      <c r="L34" s="166">
        <v>46</v>
      </c>
      <c r="M34" s="166">
        <v>7</v>
      </c>
      <c r="N34" s="166"/>
      <c r="O34" s="166"/>
      <c r="P34" s="166"/>
      <c r="Q34" s="167">
        <v>16</v>
      </c>
      <c r="R34" s="37">
        <f t="shared" si="13"/>
        <v>69</v>
      </c>
      <c r="S34" s="155">
        <f t="shared" si="9"/>
        <v>39.77272727272727</v>
      </c>
      <c r="T34" s="39">
        <f t="shared" si="2"/>
        <v>104</v>
      </c>
    </row>
    <row r="35" spans="1:20" ht="17.25" customHeight="1">
      <c r="A35" s="78" t="s">
        <v>27</v>
      </c>
      <c r="B35" s="82" t="s">
        <v>179</v>
      </c>
      <c r="C35" s="37">
        <f>SUM(D35:E35)</f>
        <v>253</v>
      </c>
      <c r="D35" s="166">
        <v>161</v>
      </c>
      <c r="E35" s="166">
        <v>92</v>
      </c>
      <c r="F35" s="166">
        <v>0</v>
      </c>
      <c r="G35" s="80"/>
      <c r="H35" s="37">
        <f t="shared" si="10"/>
        <v>253</v>
      </c>
      <c r="I35" s="37">
        <f t="shared" si="11"/>
        <v>183</v>
      </c>
      <c r="J35" s="166">
        <v>93</v>
      </c>
      <c r="K35" s="166">
        <v>1</v>
      </c>
      <c r="L35" s="166">
        <v>85</v>
      </c>
      <c r="M35" s="166">
        <v>0</v>
      </c>
      <c r="N35" s="166"/>
      <c r="O35" s="166"/>
      <c r="P35" s="166">
        <v>4</v>
      </c>
      <c r="Q35" s="167">
        <v>70</v>
      </c>
      <c r="R35" s="37">
        <f t="shared" si="13"/>
        <v>159</v>
      </c>
      <c r="S35" s="155">
        <f t="shared" si="9"/>
        <v>51.36612021857923</v>
      </c>
      <c r="T35" s="39">
        <f t="shared" si="2"/>
        <v>253</v>
      </c>
    </row>
    <row r="36" spans="1:20" ht="17.25" customHeight="1">
      <c r="A36" s="78" t="s">
        <v>28</v>
      </c>
      <c r="B36" s="82" t="s">
        <v>180</v>
      </c>
      <c r="C36" s="37">
        <f>SUM(D36:E36)</f>
        <v>232</v>
      </c>
      <c r="D36" s="166">
        <v>110</v>
      </c>
      <c r="E36" s="166">
        <v>122</v>
      </c>
      <c r="F36" s="166">
        <v>5</v>
      </c>
      <c r="G36" s="80"/>
      <c r="H36" s="37">
        <f t="shared" si="10"/>
        <v>227</v>
      </c>
      <c r="I36" s="37">
        <f t="shared" si="11"/>
        <v>159</v>
      </c>
      <c r="J36" s="166">
        <v>98</v>
      </c>
      <c r="K36" s="166"/>
      <c r="L36" s="166">
        <v>61</v>
      </c>
      <c r="M36" s="166"/>
      <c r="N36" s="166"/>
      <c r="O36" s="166"/>
      <c r="P36" s="166"/>
      <c r="Q36" s="167">
        <v>68</v>
      </c>
      <c r="R36" s="37">
        <f t="shared" si="13"/>
        <v>129</v>
      </c>
      <c r="S36" s="155">
        <f t="shared" si="9"/>
        <v>61.63522012578616</v>
      </c>
      <c r="T36" s="39">
        <f t="shared" si="2"/>
        <v>232</v>
      </c>
    </row>
    <row r="37" spans="1:20" ht="17.25" customHeight="1">
      <c r="A37" s="78" t="s">
        <v>39</v>
      </c>
      <c r="B37" s="82" t="s">
        <v>186</v>
      </c>
      <c r="C37" s="37">
        <f>SUM(D37:E37)</f>
        <v>13</v>
      </c>
      <c r="D37" s="166">
        <v>0</v>
      </c>
      <c r="E37" s="166">
        <v>13</v>
      </c>
      <c r="F37" s="166"/>
      <c r="G37" s="80"/>
      <c r="H37" s="37">
        <f t="shared" si="10"/>
        <v>13</v>
      </c>
      <c r="I37" s="37">
        <f t="shared" si="11"/>
        <v>13</v>
      </c>
      <c r="J37" s="166">
        <v>13</v>
      </c>
      <c r="K37" s="166"/>
      <c r="L37" s="166">
        <v>0</v>
      </c>
      <c r="M37" s="166"/>
      <c r="N37" s="166"/>
      <c r="O37" s="166"/>
      <c r="P37" s="166"/>
      <c r="Q37" s="167"/>
      <c r="R37" s="37">
        <f t="shared" si="13"/>
        <v>0</v>
      </c>
      <c r="S37" s="155">
        <f t="shared" si="9"/>
        <v>100</v>
      </c>
      <c r="T37" s="39">
        <f t="shared" si="2"/>
        <v>13</v>
      </c>
    </row>
    <row r="38" spans="1:20" ht="17.25" customHeight="1">
      <c r="A38" s="78"/>
      <c r="B38" s="82"/>
      <c r="C38" s="37">
        <f>SUM(D38:E38)</f>
        <v>0</v>
      </c>
      <c r="D38" s="37"/>
      <c r="E38" s="80"/>
      <c r="F38" s="80"/>
      <c r="G38" s="80"/>
      <c r="H38" s="37">
        <f t="shared" si="10"/>
        <v>0</v>
      </c>
      <c r="I38" s="37">
        <f t="shared" si="11"/>
        <v>0</v>
      </c>
      <c r="J38" s="80"/>
      <c r="K38" s="80"/>
      <c r="L38" s="80"/>
      <c r="M38" s="80"/>
      <c r="N38" s="80"/>
      <c r="O38" s="80"/>
      <c r="P38" s="37"/>
      <c r="Q38" s="81"/>
      <c r="R38" s="37">
        <f t="shared" si="13"/>
        <v>0</v>
      </c>
      <c r="S38" s="155"/>
      <c r="T38" s="39">
        <f t="shared" si="2"/>
        <v>0</v>
      </c>
    </row>
    <row r="39" spans="1:28" s="176" customFormat="1" ht="17.25" customHeight="1">
      <c r="A39" s="170" t="s">
        <v>6</v>
      </c>
      <c r="B39" s="171" t="s">
        <v>94</v>
      </c>
      <c r="C39" s="156">
        <f>SUM(C40:C44)</f>
        <v>411</v>
      </c>
      <c r="D39" s="156">
        <f>SUM(D40:D44)</f>
        <v>169</v>
      </c>
      <c r="E39" s="156">
        <f>SUM(E40:E44)</f>
        <v>242</v>
      </c>
      <c r="F39" s="156">
        <f>SUM(F40:F44)</f>
        <v>8</v>
      </c>
      <c r="G39" s="156">
        <f>SUM(G40:G44)</f>
        <v>0</v>
      </c>
      <c r="H39" s="156">
        <f t="shared" si="10"/>
        <v>403</v>
      </c>
      <c r="I39" s="156">
        <f t="shared" si="11"/>
        <v>245</v>
      </c>
      <c r="J39" s="156">
        <f aca="true" t="shared" si="15" ref="J39:Q39">SUM(J40:J44)</f>
        <v>185</v>
      </c>
      <c r="K39" s="156">
        <f t="shared" si="15"/>
        <v>2</v>
      </c>
      <c r="L39" s="156">
        <f t="shared" si="15"/>
        <v>53</v>
      </c>
      <c r="M39" s="156">
        <f t="shared" si="15"/>
        <v>4</v>
      </c>
      <c r="N39" s="156">
        <f t="shared" si="15"/>
        <v>0</v>
      </c>
      <c r="O39" s="156">
        <f t="shared" si="15"/>
        <v>0</v>
      </c>
      <c r="P39" s="156">
        <f t="shared" si="15"/>
        <v>1</v>
      </c>
      <c r="Q39" s="156">
        <f t="shared" si="15"/>
        <v>158</v>
      </c>
      <c r="R39" s="156">
        <f t="shared" si="13"/>
        <v>216</v>
      </c>
      <c r="S39" s="172">
        <f t="shared" si="9"/>
        <v>76.32653061224491</v>
      </c>
      <c r="T39" s="173">
        <f t="shared" si="2"/>
        <v>411</v>
      </c>
      <c r="U39" s="174"/>
      <c r="V39" s="174"/>
      <c r="W39" s="174"/>
      <c r="X39" s="174"/>
      <c r="Y39" s="174"/>
      <c r="Z39" s="174"/>
      <c r="AA39" s="174"/>
      <c r="AB39" s="175"/>
    </row>
    <row r="40" spans="1:20" ht="17.25" customHeight="1">
      <c r="A40" s="78">
        <v>1</v>
      </c>
      <c r="B40" s="82" t="s">
        <v>146</v>
      </c>
      <c r="C40" s="37">
        <f>SUM(D40:E40)</f>
        <v>15</v>
      </c>
      <c r="D40" s="37">
        <v>0</v>
      </c>
      <c r="E40" s="80">
        <v>15</v>
      </c>
      <c r="F40" s="80">
        <v>0</v>
      </c>
      <c r="G40" s="80"/>
      <c r="H40" s="37">
        <f t="shared" si="10"/>
        <v>15</v>
      </c>
      <c r="I40" s="37">
        <f t="shared" si="11"/>
        <v>15</v>
      </c>
      <c r="J40" s="80">
        <v>15</v>
      </c>
      <c r="K40" s="80">
        <v>0</v>
      </c>
      <c r="L40" s="37">
        <v>0</v>
      </c>
      <c r="M40" s="80">
        <v>0</v>
      </c>
      <c r="N40" s="80"/>
      <c r="O40" s="80"/>
      <c r="P40" s="37"/>
      <c r="Q40" s="81"/>
      <c r="R40" s="156">
        <f t="shared" si="13"/>
        <v>0</v>
      </c>
      <c r="S40" s="155">
        <f t="shared" si="9"/>
        <v>100</v>
      </c>
      <c r="T40" s="39">
        <f t="shared" si="2"/>
        <v>15</v>
      </c>
    </row>
    <row r="41" spans="1:20" ht="17.25" customHeight="1">
      <c r="A41" s="78">
        <v>2</v>
      </c>
      <c r="B41" s="82" t="s">
        <v>145</v>
      </c>
      <c r="C41" s="37">
        <f>SUM(D41:E41)</f>
        <v>184</v>
      </c>
      <c r="D41" s="37">
        <v>79</v>
      </c>
      <c r="E41" s="80">
        <v>105</v>
      </c>
      <c r="F41" s="80">
        <v>4</v>
      </c>
      <c r="G41" s="80"/>
      <c r="H41" s="37">
        <f t="shared" si="10"/>
        <v>180</v>
      </c>
      <c r="I41" s="37">
        <f t="shared" si="11"/>
        <v>102</v>
      </c>
      <c r="J41" s="80">
        <v>73</v>
      </c>
      <c r="K41" s="80"/>
      <c r="L41" s="37">
        <v>29</v>
      </c>
      <c r="M41" s="80">
        <v>0</v>
      </c>
      <c r="N41" s="80">
        <v>0</v>
      </c>
      <c r="O41" s="80"/>
      <c r="P41" s="37">
        <v>0</v>
      </c>
      <c r="Q41" s="81">
        <v>78</v>
      </c>
      <c r="R41" s="156">
        <f t="shared" si="13"/>
        <v>107</v>
      </c>
      <c r="S41" s="155">
        <f t="shared" si="9"/>
        <v>71.56862745098039</v>
      </c>
      <c r="T41" s="39">
        <f t="shared" si="2"/>
        <v>184</v>
      </c>
    </row>
    <row r="42" spans="1:20" ht="17.25" customHeight="1">
      <c r="A42" s="78">
        <v>3</v>
      </c>
      <c r="B42" s="82" t="s">
        <v>189</v>
      </c>
      <c r="C42" s="37">
        <f>SUM(D42:E42)</f>
        <v>109</v>
      </c>
      <c r="D42" s="37">
        <v>54</v>
      </c>
      <c r="E42" s="80">
        <v>55</v>
      </c>
      <c r="F42" s="80"/>
      <c r="G42" s="80"/>
      <c r="H42" s="37">
        <f t="shared" si="10"/>
        <v>109</v>
      </c>
      <c r="I42" s="37">
        <f t="shared" si="11"/>
        <v>62</v>
      </c>
      <c r="J42" s="80">
        <v>46</v>
      </c>
      <c r="K42" s="80"/>
      <c r="L42" s="80">
        <v>14</v>
      </c>
      <c r="M42" s="80">
        <v>2</v>
      </c>
      <c r="N42" s="80">
        <v>0</v>
      </c>
      <c r="O42" s="80"/>
      <c r="P42" s="37">
        <v>0</v>
      </c>
      <c r="Q42" s="81">
        <v>47</v>
      </c>
      <c r="R42" s="156">
        <f t="shared" si="13"/>
        <v>63</v>
      </c>
      <c r="S42" s="155">
        <f t="shared" si="9"/>
        <v>74.19354838709677</v>
      </c>
      <c r="T42" s="39">
        <f t="shared" si="2"/>
        <v>109</v>
      </c>
    </row>
    <row r="43" spans="1:20" ht="17.25" customHeight="1">
      <c r="A43" s="78">
        <v>4</v>
      </c>
      <c r="B43" s="82" t="s">
        <v>147</v>
      </c>
      <c r="C43" s="37">
        <f>SUM(D43:E43)</f>
        <v>103</v>
      </c>
      <c r="D43" s="37">
        <v>36</v>
      </c>
      <c r="E43" s="80">
        <v>67</v>
      </c>
      <c r="F43" s="80">
        <v>4</v>
      </c>
      <c r="G43" s="80"/>
      <c r="H43" s="37">
        <f t="shared" si="10"/>
        <v>99</v>
      </c>
      <c r="I43" s="37">
        <f t="shared" si="11"/>
        <v>66</v>
      </c>
      <c r="J43" s="80">
        <v>51</v>
      </c>
      <c r="K43" s="80">
        <v>2</v>
      </c>
      <c r="L43" s="80">
        <v>10</v>
      </c>
      <c r="M43" s="80">
        <v>2</v>
      </c>
      <c r="N43" s="80"/>
      <c r="O43" s="80"/>
      <c r="P43" s="37">
        <v>1</v>
      </c>
      <c r="Q43" s="81">
        <v>33</v>
      </c>
      <c r="R43" s="156">
        <f t="shared" si="13"/>
        <v>46</v>
      </c>
      <c r="S43" s="155">
        <f t="shared" si="9"/>
        <v>80.3030303030303</v>
      </c>
      <c r="T43" s="39">
        <f t="shared" si="2"/>
        <v>103</v>
      </c>
    </row>
    <row r="44" spans="1:20" ht="17.25" customHeight="1">
      <c r="A44" s="78"/>
      <c r="B44" s="82"/>
      <c r="C44" s="37">
        <f>SUM(D44:E44)</f>
        <v>0</v>
      </c>
      <c r="D44" s="37"/>
      <c r="E44" s="80"/>
      <c r="F44" s="80"/>
      <c r="G44" s="80"/>
      <c r="H44" s="37">
        <f t="shared" si="10"/>
        <v>0</v>
      </c>
      <c r="I44" s="37">
        <f t="shared" si="11"/>
        <v>0</v>
      </c>
      <c r="J44" s="80"/>
      <c r="K44" s="80"/>
      <c r="L44" s="80"/>
      <c r="M44" s="80"/>
      <c r="N44" s="80"/>
      <c r="O44" s="80"/>
      <c r="P44" s="37"/>
      <c r="Q44" s="81"/>
      <c r="R44" s="37">
        <f t="shared" si="13"/>
        <v>0</v>
      </c>
      <c r="S44" s="155"/>
      <c r="T44" s="39">
        <f t="shared" si="2"/>
        <v>0</v>
      </c>
    </row>
    <row r="45" spans="1:28" s="128" customFormat="1" ht="17.25" customHeight="1">
      <c r="A45" s="76" t="s">
        <v>60</v>
      </c>
      <c r="B45" s="77" t="s">
        <v>95</v>
      </c>
      <c r="C45" s="36">
        <f>SUM(C46:C51)</f>
        <v>972</v>
      </c>
      <c r="D45" s="36">
        <f>SUM(D46:D51)</f>
        <v>402</v>
      </c>
      <c r="E45" s="36">
        <f>SUM(E46:E51)</f>
        <v>570</v>
      </c>
      <c r="F45" s="36">
        <f>SUM(F46:F51)</f>
        <v>5</v>
      </c>
      <c r="G45" s="36">
        <f>SUM(G46:G51)</f>
        <v>0</v>
      </c>
      <c r="H45" s="36">
        <f t="shared" si="10"/>
        <v>967</v>
      </c>
      <c r="I45" s="36">
        <f t="shared" si="11"/>
        <v>603</v>
      </c>
      <c r="J45" s="36">
        <f aca="true" t="shared" si="16" ref="J45:Q45">SUM(J46:J51)</f>
        <v>377</v>
      </c>
      <c r="K45" s="36">
        <f t="shared" si="16"/>
        <v>4</v>
      </c>
      <c r="L45" s="36">
        <f t="shared" si="16"/>
        <v>220</v>
      </c>
      <c r="M45" s="36">
        <f t="shared" si="16"/>
        <v>0</v>
      </c>
      <c r="N45" s="36">
        <f t="shared" si="16"/>
        <v>1</v>
      </c>
      <c r="O45" s="36">
        <f t="shared" si="16"/>
        <v>0</v>
      </c>
      <c r="P45" s="36">
        <f t="shared" si="16"/>
        <v>1</v>
      </c>
      <c r="Q45" s="36">
        <f t="shared" si="16"/>
        <v>364</v>
      </c>
      <c r="R45" s="36">
        <f t="shared" si="13"/>
        <v>586</v>
      </c>
      <c r="S45" s="154">
        <f t="shared" si="9"/>
        <v>63.18407960199005</v>
      </c>
      <c r="T45" s="96">
        <f t="shared" si="2"/>
        <v>972</v>
      </c>
      <c r="U45" s="126"/>
      <c r="V45" s="126"/>
      <c r="W45" s="126"/>
      <c r="X45" s="126"/>
      <c r="Y45" s="126"/>
      <c r="Z45" s="126"/>
      <c r="AA45" s="126"/>
      <c r="AB45" s="127"/>
    </row>
    <row r="46" spans="1:20" ht="17.25" customHeight="1">
      <c r="A46" s="78">
        <v>1</v>
      </c>
      <c r="B46" s="82" t="s">
        <v>136</v>
      </c>
      <c r="C46" s="37">
        <f aca="true" t="shared" si="17" ref="C46:C51">SUM(D46:E46)</f>
        <v>104</v>
      </c>
      <c r="D46" s="37">
        <v>14</v>
      </c>
      <c r="E46" s="80">
        <v>90</v>
      </c>
      <c r="F46" s="80">
        <v>0</v>
      </c>
      <c r="G46" s="80"/>
      <c r="H46" s="37">
        <f t="shared" si="10"/>
        <v>104</v>
      </c>
      <c r="I46" s="37">
        <f t="shared" si="11"/>
        <v>94</v>
      </c>
      <c r="J46" s="80">
        <v>76</v>
      </c>
      <c r="K46" s="80">
        <v>0</v>
      </c>
      <c r="L46" s="80">
        <v>18</v>
      </c>
      <c r="M46" s="80">
        <v>0</v>
      </c>
      <c r="N46" s="80">
        <v>0</v>
      </c>
      <c r="O46" s="80">
        <v>0</v>
      </c>
      <c r="P46" s="37">
        <v>0</v>
      </c>
      <c r="Q46" s="81">
        <v>10</v>
      </c>
      <c r="R46" s="37">
        <f t="shared" si="13"/>
        <v>28</v>
      </c>
      <c r="S46" s="155">
        <f t="shared" si="9"/>
        <v>80.85106382978722</v>
      </c>
      <c r="T46" s="39">
        <f t="shared" si="2"/>
        <v>104</v>
      </c>
    </row>
    <row r="47" spans="1:20" ht="17.25" customHeight="1">
      <c r="A47" s="78">
        <v>2</v>
      </c>
      <c r="B47" s="82" t="s">
        <v>137</v>
      </c>
      <c r="C47" s="37">
        <f t="shared" si="17"/>
        <v>192</v>
      </c>
      <c r="D47" s="37">
        <v>96</v>
      </c>
      <c r="E47" s="80">
        <v>96</v>
      </c>
      <c r="F47" s="80">
        <v>1</v>
      </c>
      <c r="G47" s="80"/>
      <c r="H47" s="37">
        <f t="shared" si="10"/>
        <v>191</v>
      </c>
      <c r="I47" s="37">
        <f t="shared" si="11"/>
        <v>113</v>
      </c>
      <c r="J47" s="80">
        <v>67</v>
      </c>
      <c r="K47" s="80">
        <v>4</v>
      </c>
      <c r="L47" s="80">
        <v>42</v>
      </c>
      <c r="M47" s="80">
        <v>0</v>
      </c>
      <c r="N47" s="80">
        <v>0</v>
      </c>
      <c r="O47" s="80">
        <v>0</v>
      </c>
      <c r="P47" s="37">
        <v>0</v>
      </c>
      <c r="Q47" s="81">
        <v>78</v>
      </c>
      <c r="R47" s="37">
        <f t="shared" si="13"/>
        <v>120</v>
      </c>
      <c r="S47" s="155">
        <f t="shared" si="9"/>
        <v>62.83185840707964</v>
      </c>
      <c r="T47" s="39">
        <f t="shared" si="2"/>
        <v>192</v>
      </c>
    </row>
    <row r="48" spans="1:20" ht="17.25" customHeight="1">
      <c r="A48" s="78">
        <v>3</v>
      </c>
      <c r="B48" s="82" t="s">
        <v>138</v>
      </c>
      <c r="C48" s="37">
        <f t="shared" si="17"/>
        <v>196</v>
      </c>
      <c r="D48" s="37">
        <v>107</v>
      </c>
      <c r="E48" s="37">
        <v>89</v>
      </c>
      <c r="F48" s="37">
        <v>1</v>
      </c>
      <c r="G48" s="37"/>
      <c r="H48" s="37">
        <f t="shared" si="10"/>
        <v>195</v>
      </c>
      <c r="I48" s="37">
        <f t="shared" si="11"/>
        <v>113</v>
      </c>
      <c r="J48" s="80">
        <v>68</v>
      </c>
      <c r="K48" s="80">
        <v>0</v>
      </c>
      <c r="L48" s="80">
        <v>43</v>
      </c>
      <c r="M48" s="80">
        <v>0</v>
      </c>
      <c r="N48" s="80">
        <v>1</v>
      </c>
      <c r="O48" s="80">
        <v>0</v>
      </c>
      <c r="P48" s="37">
        <v>1</v>
      </c>
      <c r="Q48" s="81">
        <v>82</v>
      </c>
      <c r="R48" s="37">
        <f t="shared" si="13"/>
        <v>127</v>
      </c>
      <c r="S48" s="155">
        <f t="shared" si="9"/>
        <v>60.17699115044248</v>
      </c>
      <c r="T48" s="39">
        <f t="shared" si="2"/>
        <v>196</v>
      </c>
    </row>
    <row r="49" spans="1:20" ht="17.25" customHeight="1">
      <c r="A49" s="78">
        <v>4</v>
      </c>
      <c r="B49" s="82" t="s">
        <v>139</v>
      </c>
      <c r="C49" s="37">
        <f t="shared" si="17"/>
        <v>286</v>
      </c>
      <c r="D49" s="37">
        <v>115</v>
      </c>
      <c r="E49" s="37">
        <v>171</v>
      </c>
      <c r="F49" s="37">
        <v>3</v>
      </c>
      <c r="G49" s="37"/>
      <c r="H49" s="37">
        <f>SUM(J49:Q49)</f>
        <v>283</v>
      </c>
      <c r="I49" s="37">
        <f>SUM(J49:P49)</f>
        <v>151</v>
      </c>
      <c r="J49" s="80">
        <v>94</v>
      </c>
      <c r="K49" s="80">
        <v>0</v>
      </c>
      <c r="L49" s="80">
        <v>57</v>
      </c>
      <c r="M49" s="80">
        <v>0</v>
      </c>
      <c r="N49" s="80">
        <v>0</v>
      </c>
      <c r="O49" s="80">
        <v>0</v>
      </c>
      <c r="P49" s="37">
        <v>0</v>
      </c>
      <c r="Q49" s="81">
        <v>132</v>
      </c>
      <c r="R49" s="37">
        <f>SUM(L49:Q49)</f>
        <v>189</v>
      </c>
      <c r="S49" s="155">
        <f>(J49+K49)/I49*100</f>
        <v>62.251655629139066</v>
      </c>
      <c r="T49" s="39">
        <f>SUM(F49:H49)</f>
        <v>286</v>
      </c>
    </row>
    <row r="50" spans="1:20" ht="17.25" customHeight="1">
      <c r="A50" s="78">
        <v>5</v>
      </c>
      <c r="B50" s="82" t="s">
        <v>191</v>
      </c>
      <c r="C50" s="37">
        <f t="shared" si="17"/>
        <v>194</v>
      </c>
      <c r="D50" s="37">
        <v>70</v>
      </c>
      <c r="E50" s="80">
        <v>124</v>
      </c>
      <c r="F50" s="80">
        <v>0</v>
      </c>
      <c r="G50" s="80"/>
      <c r="H50" s="37">
        <f t="shared" si="10"/>
        <v>194</v>
      </c>
      <c r="I50" s="37">
        <f t="shared" si="11"/>
        <v>132</v>
      </c>
      <c r="J50" s="80">
        <v>72</v>
      </c>
      <c r="K50" s="80">
        <v>0</v>
      </c>
      <c r="L50" s="80">
        <v>60</v>
      </c>
      <c r="M50" s="80">
        <v>0</v>
      </c>
      <c r="N50" s="80">
        <v>0</v>
      </c>
      <c r="O50" s="80">
        <v>0</v>
      </c>
      <c r="P50" s="37">
        <v>0</v>
      </c>
      <c r="Q50" s="81">
        <v>62</v>
      </c>
      <c r="R50" s="37">
        <f t="shared" si="13"/>
        <v>122</v>
      </c>
      <c r="S50" s="155">
        <f t="shared" si="9"/>
        <v>54.54545454545454</v>
      </c>
      <c r="T50" s="39">
        <f t="shared" si="2"/>
        <v>194</v>
      </c>
    </row>
    <row r="51" spans="1:20" ht="17.25" customHeight="1">
      <c r="A51" s="78"/>
      <c r="B51" s="82"/>
      <c r="C51" s="37">
        <f t="shared" si="17"/>
        <v>0</v>
      </c>
      <c r="D51" s="37"/>
      <c r="E51" s="80"/>
      <c r="F51" s="80"/>
      <c r="G51" s="80"/>
      <c r="H51" s="37">
        <f t="shared" si="10"/>
        <v>0</v>
      </c>
      <c r="I51" s="37">
        <f t="shared" si="11"/>
        <v>0</v>
      </c>
      <c r="J51" s="80"/>
      <c r="K51" s="80"/>
      <c r="L51" s="80"/>
      <c r="M51" s="80"/>
      <c r="N51" s="80"/>
      <c r="O51" s="80"/>
      <c r="P51" s="37"/>
      <c r="Q51" s="81"/>
      <c r="R51" s="37">
        <f t="shared" si="13"/>
        <v>0</v>
      </c>
      <c r="S51" s="155"/>
      <c r="T51" s="39">
        <f t="shared" si="2"/>
        <v>0</v>
      </c>
    </row>
    <row r="52" spans="1:28" s="128" customFormat="1" ht="17.25" customHeight="1">
      <c r="A52" s="76" t="s">
        <v>96</v>
      </c>
      <c r="B52" s="77" t="s">
        <v>97</v>
      </c>
      <c r="C52" s="36">
        <f>SUM(C53:C58)</f>
        <v>1171</v>
      </c>
      <c r="D52" s="36">
        <f>SUM(D53:D58)</f>
        <v>500</v>
      </c>
      <c r="E52" s="36">
        <f>SUM(E53:E58)</f>
        <v>671</v>
      </c>
      <c r="F52" s="36">
        <f>SUM(F53:F58)</f>
        <v>1</v>
      </c>
      <c r="G52" s="36">
        <f>SUM(G53:G58)</f>
        <v>0</v>
      </c>
      <c r="H52" s="36">
        <f t="shared" si="10"/>
        <v>1170</v>
      </c>
      <c r="I52" s="36">
        <f t="shared" si="11"/>
        <v>769</v>
      </c>
      <c r="J52" s="36">
        <f aca="true" t="shared" si="18" ref="J52:Q52">SUM(J53:J58)</f>
        <v>444</v>
      </c>
      <c r="K52" s="36">
        <f t="shared" si="18"/>
        <v>5</v>
      </c>
      <c r="L52" s="36">
        <f t="shared" si="18"/>
        <v>306</v>
      </c>
      <c r="M52" s="36">
        <f t="shared" si="18"/>
        <v>12</v>
      </c>
      <c r="N52" s="36">
        <f t="shared" si="18"/>
        <v>0</v>
      </c>
      <c r="O52" s="36">
        <f t="shared" si="18"/>
        <v>0</v>
      </c>
      <c r="P52" s="36">
        <f t="shared" si="18"/>
        <v>2</v>
      </c>
      <c r="Q52" s="36">
        <f t="shared" si="18"/>
        <v>401</v>
      </c>
      <c r="R52" s="36">
        <f t="shared" si="13"/>
        <v>721</v>
      </c>
      <c r="S52" s="154">
        <f t="shared" si="9"/>
        <v>58.38751625487646</v>
      </c>
      <c r="T52" s="96">
        <f t="shared" si="2"/>
        <v>1171</v>
      </c>
      <c r="U52" s="126"/>
      <c r="V52" s="126"/>
      <c r="W52" s="126"/>
      <c r="X52" s="126"/>
      <c r="Y52" s="126"/>
      <c r="Z52" s="126"/>
      <c r="AA52" s="126"/>
      <c r="AB52" s="127"/>
    </row>
    <row r="53" spans="1:20" ht="17.25" customHeight="1">
      <c r="A53" s="78" t="s">
        <v>26</v>
      </c>
      <c r="B53" s="82" t="s">
        <v>168</v>
      </c>
      <c r="C53" s="37">
        <f aca="true" t="shared" si="19" ref="C53:C58">SUM(D53:E53)</f>
        <v>47</v>
      </c>
      <c r="D53" s="37">
        <v>13</v>
      </c>
      <c r="E53" s="80">
        <v>34</v>
      </c>
      <c r="F53" s="80"/>
      <c r="G53" s="80"/>
      <c r="H53" s="37">
        <f aca="true" t="shared" si="20" ref="H53:H58">SUM(J53:Q53)</f>
        <v>47</v>
      </c>
      <c r="I53" s="37">
        <f aca="true" t="shared" si="21" ref="I53:I58">SUM(J53:P53)</f>
        <v>45</v>
      </c>
      <c r="J53" s="80">
        <v>25</v>
      </c>
      <c r="K53" s="80"/>
      <c r="L53" s="80">
        <v>20</v>
      </c>
      <c r="M53" s="80"/>
      <c r="N53" s="80"/>
      <c r="O53" s="80"/>
      <c r="P53" s="37"/>
      <c r="Q53" s="81">
        <v>2</v>
      </c>
      <c r="R53" s="37">
        <f aca="true" t="shared" si="22" ref="R53:R58">SUM(L53:Q53)</f>
        <v>22</v>
      </c>
      <c r="S53" s="155">
        <f>(J53+K53)/I53*100</f>
        <v>55.55555555555556</v>
      </c>
      <c r="T53" s="39">
        <f t="shared" si="2"/>
        <v>47</v>
      </c>
    </row>
    <row r="54" spans="1:20" ht="17.25" customHeight="1">
      <c r="A54" s="78" t="s">
        <v>27</v>
      </c>
      <c r="B54" s="82" t="s">
        <v>169</v>
      </c>
      <c r="C54" s="37">
        <f t="shared" si="19"/>
        <v>341</v>
      </c>
      <c r="D54" s="37">
        <v>96</v>
      </c>
      <c r="E54" s="80">
        <v>245</v>
      </c>
      <c r="F54" s="80">
        <v>1</v>
      </c>
      <c r="G54" s="80"/>
      <c r="H54" s="37">
        <f t="shared" si="20"/>
        <v>340</v>
      </c>
      <c r="I54" s="37">
        <f t="shared" si="21"/>
        <v>257</v>
      </c>
      <c r="J54" s="80">
        <v>196</v>
      </c>
      <c r="K54" s="80">
        <v>1</v>
      </c>
      <c r="L54" s="80">
        <v>58</v>
      </c>
      <c r="M54" s="80">
        <v>1</v>
      </c>
      <c r="N54" s="80"/>
      <c r="O54" s="80"/>
      <c r="P54" s="37">
        <v>1</v>
      </c>
      <c r="Q54" s="81">
        <v>83</v>
      </c>
      <c r="R54" s="37">
        <f t="shared" si="22"/>
        <v>143</v>
      </c>
      <c r="S54" s="155">
        <f>(J54+K54)/I54*100</f>
        <v>76.65369649805449</v>
      </c>
      <c r="T54" s="39">
        <f t="shared" si="2"/>
        <v>341</v>
      </c>
    </row>
    <row r="55" spans="1:20" ht="17.25" customHeight="1">
      <c r="A55" s="78" t="s">
        <v>28</v>
      </c>
      <c r="B55" s="82" t="s">
        <v>170</v>
      </c>
      <c r="C55" s="37">
        <f t="shared" si="19"/>
        <v>244</v>
      </c>
      <c r="D55" s="37">
        <v>154</v>
      </c>
      <c r="E55" s="80">
        <v>90</v>
      </c>
      <c r="F55" s="80"/>
      <c r="G55" s="80"/>
      <c r="H55" s="37">
        <f t="shared" si="20"/>
        <v>244</v>
      </c>
      <c r="I55" s="37">
        <f t="shared" si="21"/>
        <v>122</v>
      </c>
      <c r="J55" s="80">
        <v>51</v>
      </c>
      <c r="K55" s="80">
        <v>3</v>
      </c>
      <c r="L55" s="80">
        <v>63</v>
      </c>
      <c r="M55" s="80">
        <v>5</v>
      </c>
      <c r="N55" s="80"/>
      <c r="O55" s="80"/>
      <c r="P55" s="37"/>
      <c r="Q55" s="81">
        <v>122</v>
      </c>
      <c r="R55" s="37">
        <f t="shared" si="22"/>
        <v>190</v>
      </c>
      <c r="S55" s="155">
        <f>(J55+K55)/I55*100</f>
        <v>44.26229508196721</v>
      </c>
      <c r="T55" s="39">
        <f t="shared" si="2"/>
        <v>244</v>
      </c>
    </row>
    <row r="56" spans="1:20" ht="17.25" customHeight="1">
      <c r="A56" s="78" t="s">
        <v>39</v>
      </c>
      <c r="B56" s="82" t="s">
        <v>171</v>
      </c>
      <c r="C56" s="37">
        <f t="shared" si="19"/>
        <v>230</v>
      </c>
      <c r="D56" s="37">
        <v>118</v>
      </c>
      <c r="E56" s="80">
        <v>112</v>
      </c>
      <c r="F56" s="80"/>
      <c r="G56" s="80"/>
      <c r="H56" s="37">
        <f t="shared" si="20"/>
        <v>230</v>
      </c>
      <c r="I56" s="37">
        <f t="shared" si="21"/>
        <v>143</v>
      </c>
      <c r="J56" s="80">
        <v>52</v>
      </c>
      <c r="K56" s="80"/>
      <c r="L56" s="80">
        <v>88</v>
      </c>
      <c r="M56" s="80">
        <v>3</v>
      </c>
      <c r="N56" s="80"/>
      <c r="O56" s="80"/>
      <c r="P56" s="37"/>
      <c r="Q56" s="81">
        <v>87</v>
      </c>
      <c r="R56" s="37">
        <f t="shared" si="22"/>
        <v>178</v>
      </c>
      <c r="S56" s="155">
        <f>(J56+K56)/I56*100</f>
        <v>36.36363636363637</v>
      </c>
      <c r="T56" s="39">
        <f t="shared" si="2"/>
        <v>230</v>
      </c>
    </row>
    <row r="57" spans="1:20" ht="17.25" customHeight="1">
      <c r="A57" s="78" t="s">
        <v>40</v>
      </c>
      <c r="B57" s="82" t="s">
        <v>172</v>
      </c>
      <c r="C57" s="37">
        <f t="shared" si="19"/>
        <v>309</v>
      </c>
      <c r="D57" s="37">
        <v>119</v>
      </c>
      <c r="E57" s="80">
        <v>190</v>
      </c>
      <c r="F57" s="80"/>
      <c r="G57" s="80"/>
      <c r="H57" s="37">
        <f t="shared" si="20"/>
        <v>309</v>
      </c>
      <c r="I57" s="37">
        <f t="shared" si="21"/>
        <v>202</v>
      </c>
      <c r="J57" s="80">
        <v>120</v>
      </c>
      <c r="K57" s="80">
        <v>1</v>
      </c>
      <c r="L57" s="80">
        <v>77</v>
      </c>
      <c r="M57" s="80">
        <v>3</v>
      </c>
      <c r="N57" s="80"/>
      <c r="O57" s="80"/>
      <c r="P57" s="37">
        <v>1</v>
      </c>
      <c r="Q57" s="81">
        <v>107</v>
      </c>
      <c r="R57" s="37">
        <f t="shared" si="22"/>
        <v>188</v>
      </c>
      <c r="S57" s="155">
        <f>(J57+K57)/I57*100</f>
        <v>59.900990099009896</v>
      </c>
      <c r="T57" s="39">
        <f t="shared" si="2"/>
        <v>309</v>
      </c>
    </row>
    <row r="58" spans="1:20" ht="17.25" customHeight="1">
      <c r="A58" s="78"/>
      <c r="B58" s="82"/>
      <c r="C58" s="37">
        <f t="shared" si="19"/>
        <v>0</v>
      </c>
      <c r="D58" s="37"/>
      <c r="E58" s="80"/>
      <c r="F58" s="80"/>
      <c r="G58" s="80"/>
      <c r="H58" s="37">
        <f t="shared" si="20"/>
        <v>0</v>
      </c>
      <c r="I58" s="37">
        <f t="shared" si="21"/>
        <v>0</v>
      </c>
      <c r="J58" s="80"/>
      <c r="K58" s="80"/>
      <c r="L58" s="80"/>
      <c r="M58" s="80"/>
      <c r="N58" s="80"/>
      <c r="O58" s="80"/>
      <c r="P58" s="37"/>
      <c r="Q58" s="81"/>
      <c r="R58" s="37">
        <f t="shared" si="22"/>
        <v>0</v>
      </c>
      <c r="S58" s="155"/>
      <c r="T58" s="39">
        <f t="shared" si="2"/>
        <v>0</v>
      </c>
    </row>
    <row r="59" spans="1:28" s="125" customFormat="1" ht="17.25" customHeight="1">
      <c r="A59" s="168" t="s">
        <v>98</v>
      </c>
      <c r="B59" s="169" t="s">
        <v>99</v>
      </c>
      <c r="C59" s="97">
        <f>SUM(C60:C68)</f>
        <v>1719</v>
      </c>
      <c r="D59" s="97">
        <f>SUM(D60:D68)</f>
        <v>815</v>
      </c>
      <c r="E59" s="97">
        <f>SUM(E60:E68)</f>
        <v>904</v>
      </c>
      <c r="F59" s="97">
        <f>SUM(F60:F68)</f>
        <v>19</v>
      </c>
      <c r="G59" s="97">
        <f>SUM(G60:G68)</f>
        <v>0</v>
      </c>
      <c r="H59" s="97">
        <f>SUM(J59:Q59)</f>
        <v>1700</v>
      </c>
      <c r="I59" s="97">
        <f>SUM(J59:P59)</f>
        <v>1163</v>
      </c>
      <c r="J59" s="97">
        <f>SUM(J60:J68)</f>
        <v>656</v>
      </c>
      <c r="K59" s="97">
        <f aca="true" t="shared" si="23" ref="K59:Q59">SUM(K60:K68)</f>
        <v>5</v>
      </c>
      <c r="L59" s="97">
        <f t="shared" si="23"/>
        <v>449</v>
      </c>
      <c r="M59" s="97">
        <f t="shared" si="23"/>
        <v>41</v>
      </c>
      <c r="N59" s="97">
        <f t="shared" si="23"/>
        <v>0</v>
      </c>
      <c r="O59" s="97">
        <f t="shared" si="23"/>
        <v>0</v>
      </c>
      <c r="P59" s="97">
        <f t="shared" si="23"/>
        <v>12</v>
      </c>
      <c r="Q59" s="97">
        <f t="shared" si="23"/>
        <v>537</v>
      </c>
      <c r="R59" s="97">
        <f>SUM(L59:Q59)</f>
        <v>1039</v>
      </c>
      <c r="S59" s="165">
        <f>(J59+K59)/I59*100</f>
        <v>56.835769561478934</v>
      </c>
      <c r="T59" s="75">
        <f t="shared" si="2"/>
        <v>1719</v>
      </c>
      <c r="U59" s="123"/>
      <c r="V59" s="123"/>
      <c r="W59" s="123"/>
      <c r="X59" s="123"/>
      <c r="Y59" s="123"/>
      <c r="Z59" s="123"/>
      <c r="AA59" s="123"/>
      <c r="AB59" s="124"/>
    </row>
    <row r="60" spans="1:28" s="131" customFormat="1" ht="17.25" customHeight="1">
      <c r="A60" s="78">
        <v>1</v>
      </c>
      <c r="B60" s="136" t="s">
        <v>177</v>
      </c>
      <c r="C60" s="99">
        <f>SUM(D60:E60)</f>
        <v>196</v>
      </c>
      <c r="D60" s="99">
        <v>86</v>
      </c>
      <c r="E60" s="99">
        <v>110</v>
      </c>
      <c r="F60" s="99">
        <v>1</v>
      </c>
      <c r="G60" s="99">
        <v>0</v>
      </c>
      <c r="H60" s="99">
        <f>SUM(J60:Q60)</f>
        <v>195</v>
      </c>
      <c r="I60" s="99">
        <f>SUM(J60:P60)</f>
        <v>129</v>
      </c>
      <c r="J60" s="99">
        <v>83</v>
      </c>
      <c r="K60" s="99">
        <v>1</v>
      </c>
      <c r="L60" s="99">
        <v>33</v>
      </c>
      <c r="M60" s="99">
        <v>12</v>
      </c>
      <c r="N60" s="99">
        <v>0</v>
      </c>
      <c r="O60" s="99">
        <v>0</v>
      </c>
      <c r="P60" s="99">
        <v>0</v>
      </c>
      <c r="Q60" s="99">
        <v>66</v>
      </c>
      <c r="R60" s="99">
        <f>SUM(L60:Q60)</f>
        <v>111</v>
      </c>
      <c r="S60" s="157">
        <f>(J60+K60)/I60*100</f>
        <v>65.11627906976744</v>
      </c>
      <c r="T60" s="100">
        <f>SUM(F60:H60)</f>
        <v>196</v>
      </c>
      <c r="U60" s="129"/>
      <c r="V60" s="129"/>
      <c r="W60" s="129"/>
      <c r="X60" s="129"/>
      <c r="Y60" s="129"/>
      <c r="Z60" s="129"/>
      <c r="AA60" s="129"/>
      <c r="AB60" s="130"/>
    </row>
    <row r="61" spans="1:20" ht="17.25" customHeight="1">
      <c r="A61" s="78">
        <v>2</v>
      </c>
      <c r="B61" s="136" t="s">
        <v>163</v>
      </c>
      <c r="C61" s="37">
        <f>SUM(D61:E61)</f>
        <v>157</v>
      </c>
      <c r="D61" s="37">
        <v>90</v>
      </c>
      <c r="E61" s="80">
        <v>67</v>
      </c>
      <c r="F61" s="80">
        <v>0</v>
      </c>
      <c r="G61" s="80">
        <v>0</v>
      </c>
      <c r="H61" s="37">
        <f aca="true" t="shared" si="24" ref="H61:H68">SUM(J61:Q61)</f>
        <v>157</v>
      </c>
      <c r="I61" s="37">
        <f aca="true" t="shared" si="25" ref="I61:I68">SUM(J61:P61)</f>
        <v>118</v>
      </c>
      <c r="J61" s="80">
        <v>41</v>
      </c>
      <c r="K61" s="80">
        <v>0</v>
      </c>
      <c r="L61" s="80">
        <v>61</v>
      </c>
      <c r="M61" s="80">
        <v>16</v>
      </c>
      <c r="N61" s="80">
        <v>0</v>
      </c>
      <c r="O61" s="80">
        <v>0</v>
      </c>
      <c r="P61" s="37">
        <v>0</v>
      </c>
      <c r="Q61" s="81">
        <v>39</v>
      </c>
      <c r="R61" s="37">
        <f aca="true" t="shared" si="26" ref="R61:R68">SUM(L61:Q61)</f>
        <v>116</v>
      </c>
      <c r="S61" s="155">
        <f aca="true" t="shared" si="27" ref="S61:S67">(J61+K61)/I61*100</f>
        <v>34.74576271186441</v>
      </c>
      <c r="T61" s="39">
        <f t="shared" si="2"/>
        <v>157</v>
      </c>
    </row>
    <row r="62" spans="1:20" ht="17.25" customHeight="1">
      <c r="A62" s="78">
        <v>3</v>
      </c>
      <c r="B62" s="136" t="s">
        <v>164</v>
      </c>
      <c r="C62" s="37">
        <f aca="true" t="shared" si="28" ref="C62:C68">SUM(D62:E62)</f>
        <v>239</v>
      </c>
      <c r="D62" s="37">
        <v>133</v>
      </c>
      <c r="E62" s="80">
        <v>106</v>
      </c>
      <c r="F62" s="80">
        <v>2</v>
      </c>
      <c r="G62" s="80">
        <v>0</v>
      </c>
      <c r="H62" s="37">
        <f t="shared" si="24"/>
        <v>237</v>
      </c>
      <c r="I62" s="37">
        <f t="shared" si="25"/>
        <v>145</v>
      </c>
      <c r="J62" s="80">
        <v>72</v>
      </c>
      <c r="K62" s="80">
        <v>2</v>
      </c>
      <c r="L62" s="80">
        <v>71</v>
      </c>
      <c r="M62" s="80">
        <v>0</v>
      </c>
      <c r="N62" s="80">
        <v>0</v>
      </c>
      <c r="O62" s="80">
        <v>0</v>
      </c>
      <c r="P62" s="37">
        <v>0</v>
      </c>
      <c r="Q62" s="81">
        <v>92</v>
      </c>
      <c r="R62" s="37">
        <f t="shared" si="26"/>
        <v>163</v>
      </c>
      <c r="S62" s="155">
        <f t="shared" si="27"/>
        <v>51.03448275862069</v>
      </c>
      <c r="T62" s="39">
        <f t="shared" si="2"/>
        <v>239</v>
      </c>
    </row>
    <row r="63" spans="1:20" ht="17.25" customHeight="1">
      <c r="A63" s="78">
        <v>4</v>
      </c>
      <c r="B63" s="136" t="s">
        <v>166</v>
      </c>
      <c r="C63" s="37">
        <f t="shared" si="28"/>
        <v>252</v>
      </c>
      <c r="D63" s="37">
        <v>122</v>
      </c>
      <c r="E63" s="80">
        <v>130</v>
      </c>
      <c r="F63" s="80">
        <v>0</v>
      </c>
      <c r="G63" s="80">
        <v>0</v>
      </c>
      <c r="H63" s="37">
        <f t="shared" si="24"/>
        <v>252</v>
      </c>
      <c r="I63" s="37">
        <f t="shared" si="25"/>
        <v>166</v>
      </c>
      <c r="J63" s="80">
        <v>92</v>
      </c>
      <c r="K63" s="80">
        <v>0</v>
      </c>
      <c r="L63" s="80">
        <v>72</v>
      </c>
      <c r="M63" s="80">
        <v>2</v>
      </c>
      <c r="N63" s="80">
        <v>0</v>
      </c>
      <c r="O63" s="80">
        <v>0</v>
      </c>
      <c r="P63" s="37">
        <v>0</v>
      </c>
      <c r="Q63" s="81">
        <v>86</v>
      </c>
      <c r="R63" s="37">
        <f t="shared" si="26"/>
        <v>160</v>
      </c>
      <c r="S63" s="155">
        <f t="shared" si="27"/>
        <v>55.42168674698795</v>
      </c>
      <c r="T63" s="39">
        <f t="shared" si="2"/>
        <v>252</v>
      </c>
    </row>
    <row r="64" spans="1:20" ht="17.25" customHeight="1">
      <c r="A64" s="78">
        <v>5</v>
      </c>
      <c r="B64" s="136" t="s">
        <v>167</v>
      </c>
      <c r="C64" s="37">
        <f t="shared" si="28"/>
        <v>353</v>
      </c>
      <c r="D64" s="37">
        <v>159</v>
      </c>
      <c r="E64" s="80">
        <v>194</v>
      </c>
      <c r="F64" s="80">
        <v>8</v>
      </c>
      <c r="G64" s="80">
        <v>0</v>
      </c>
      <c r="H64" s="37">
        <f t="shared" si="24"/>
        <v>345</v>
      </c>
      <c r="I64" s="37">
        <f t="shared" si="25"/>
        <v>221</v>
      </c>
      <c r="J64" s="37">
        <v>148</v>
      </c>
      <c r="K64" s="37">
        <v>1</v>
      </c>
      <c r="L64" s="80">
        <v>68</v>
      </c>
      <c r="M64" s="80">
        <v>4</v>
      </c>
      <c r="N64" s="80">
        <v>0</v>
      </c>
      <c r="O64" s="80">
        <v>0</v>
      </c>
      <c r="P64" s="37">
        <v>0</v>
      </c>
      <c r="Q64" s="81">
        <v>124</v>
      </c>
      <c r="R64" s="37">
        <f t="shared" si="26"/>
        <v>196</v>
      </c>
      <c r="S64" s="155">
        <f t="shared" si="27"/>
        <v>67.42081447963801</v>
      </c>
      <c r="T64" s="39">
        <f t="shared" si="2"/>
        <v>353</v>
      </c>
    </row>
    <row r="65" spans="1:20" ht="17.25" customHeight="1">
      <c r="A65" s="78">
        <v>6</v>
      </c>
      <c r="B65" s="136" t="s">
        <v>175</v>
      </c>
      <c r="C65" s="37">
        <f t="shared" si="28"/>
        <v>327</v>
      </c>
      <c r="D65" s="37">
        <v>164</v>
      </c>
      <c r="E65" s="80">
        <v>163</v>
      </c>
      <c r="F65" s="80">
        <v>6</v>
      </c>
      <c r="G65" s="80">
        <v>0</v>
      </c>
      <c r="H65" s="37">
        <f t="shared" si="24"/>
        <v>321</v>
      </c>
      <c r="I65" s="37">
        <f t="shared" si="25"/>
        <v>223</v>
      </c>
      <c r="J65" s="80">
        <v>110</v>
      </c>
      <c r="K65" s="80">
        <v>1</v>
      </c>
      <c r="L65" s="80">
        <v>100</v>
      </c>
      <c r="M65" s="80">
        <v>6</v>
      </c>
      <c r="N65" s="80">
        <v>0</v>
      </c>
      <c r="O65" s="80">
        <v>0</v>
      </c>
      <c r="P65" s="37">
        <v>6</v>
      </c>
      <c r="Q65" s="81">
        <v>98</v>
      </c>
      <c r="R65" s="37">
        <f t="shared" si="26"/>
        <v>210</v>
      </c>
      <c r="S65" s="155">
        <f t="shared" si="27"/>
        <v>49.775784753363226</v>
      </c>
      <c r="T65" s="39">
        <f t="shared" si="2"/>
        <v>327</v>
      </c>
    </row>
    <row r="66" spans="1:20" ht="17.25" customHeight="1">
      <c r="A66" s="78">
        <v>7</v>
      </c>
      <c r="B66" s="136" t="s">
        <v>155</v>
      </c>
      <c r="C66" s="37">
        <f t="shared" si="28"/>
        <v>147</v>
      </c>
      <c r="D66" s="37">
        <v>60</v>
      </c>
      <c r="E66" s="80">
        <v>87</v>
      </c>
      <c r="F66" s="80">
        <v>2</v>
      </c>
      <c r="G66" s="80">
        <v>0</v>
      </c>
      <c r="H66" s="37">
        <f t="shared" si="24"/>
        <v>145</v>
      </c>
      <c r="I66" s="37">
        <f t="shared" si="25"/>
        <v>113</v>
      </c>
      <c r="J66" s="80">
        <v>66</v>
      </c>
      <c r="K66" s="80">
        <v>0</v>
      </c>
      <c r="L66" s="80">
        <v>40</v>
      </c>
      <c r="M66" s="80">
        <v>1</v>
      </c>
      <c r="N66" s="80">
        <v>0</v>
      </c>
      <c r="O66" s="80">
        <v>0</v>
      </c>
      <c r="P66" s="37">
        <v>6</v>
      </c>
      <c r="Q66" s="81">
        <v>32</v>
      </c>
      <c r="R66" s="37">
        <f t="shared" si="26"/>
        <v>79</v>
      </c>
      <c r="S66" s="155">
        <f t="shared" si="27"/>
        <v>58.4070796460177</v>
      </c>
      <c r="T66" s="39">
        <f t="shared" si="2"/>
        <v>147</v>
      </c>
    </row>
    <row r="67" spans="1:20" ht="17.25" customHeight="1">
      <c r="A67" s="78">
        <v>8</v>
      </c>
      <c r="B67" s="136" t="s">
        <v>165</v>
      </c>
      <c r="C67" s="37">
        <f t="shared" si="28"/>
        <v>48</v>
      </c>
      <c r="D67" s="37">
        <v>1</v>
      </c>
      <c r="E67" s="80">
        <v>47</v>
      </c>
      <c r="F67" s="80">
        <v>0</v>
      </c>
      <c r="G67" s="80">
        <v>0</v>
      </c>
      <c r="H67" s="37">
        <f t="shared" si="24"/>
        <v>48</v>
      </c>
      <c r="I67" s="37">
        <f t="shared" si="25"/>
        <v>48</v>
      </c>
      <c r="J67" s="80">
        <v>44</v>
      </c>
      <c r="K67" s="80">
        <v>0</v>
      </c>
      <c r="L67" s="80">
        <v>4</v>
      </c>
      <c r="M67" s="80">
        <v>0</v>
      </c>
      <c r="N67" s="80">
        <v>0</v>
      </c>
      <c r="O67" s="80">
        <v>0</v>
      </c>
      <c r="P67" s="37">
        <v>0</v>
      </c>
      <c r="Q67" s="81">
        <v>0</v>
      </c>
      <c r="R67" s="37">
        <f t="shared" si="26"/>
        <v>4</v>
      </c>
      <c r="S67" s="155">
        <f t="shared" si="27"/>
        <v>91.66666666666666</v>
      </c>
      <c r="T67" s="39">
        <f t="shared" si="2"/>
        <v>48</v>
      </c>
    </row>
    <row r="68" spans="1:20" ht="17.25" customHeight="1">
      <c r="A68" s="78"/>
      <c r="B68" s="82"/>
      <c r="C68" s="37">
        <f t="shared" si="28"/>
        <v>0</v>
      </c>
      <c r="D68" s="37"/>
      <c r="E68" s="80"/>
      <c r="F68" s="80"/>
      <c r="G68" s="80"/>
      <c r="H68" s="37">
        <f t="shared" si="24"/>
        <v>0</v>
      </c>
      <c r="I68" s="37">
        <f t="shared" si="25"/>
        <v>0</v>
      </c>
      <c r="J68" s="80"/>
      <c r="K68" s="80"/>
      <c r="L68" s="80"/>
      <c r="M68" s="80"/>
      <c r="N68" s="80"/>
      <c r="O68" s="80"/>
      <c r="P68" s="37"/>
      <c r="Q68" s="81"/>
      <c r="R68" s="37">
        <f t="shared" si="26"/>
        <v>0</v>
      </c>
      <c r="S68" s="155"/>
      <c r="T68" s="39">
        <f t="shared" si="2"/>
        <v>0</v>
      </c>
    </row>
    <row r="69" spans="1:28" s="125" customFormat="1" ht="17.25" customHeight="1">
      <c r="A69" s="168" t="s">
        <v>100</v>
      </c>
      <c r="B69" s="169" t="s">
        <v>101</v>
      </c>
      <c r="C69" s="97">
        <f>SUM(C70:C79)</f>
        <v>2256</v>
      </c>
      <c r="D69" s="97">
        <f>SUM(D70:D79)</f>
        <v>1141</v>
      </c>
      <c r="E69" s="97">
        <f>SUM(E70:E79)</f>
        <v>1115</v>
      </c>
      <c r="F69" s="97">
        <f>SUM(F70:F79)</f>
        <v>8</v>
      </c>
      <c r="G69" s="97">
        <f>SUM(G70:G79)</f>
        <v>0</v>
      </c>
      <c r="H69" s="97">
        <f>SUM(J69:Q69)</f>
        <v>2248</v>
      </c>
      <c r="I69" s="97">
        <f>SUM(J69:P69)</f>
        <v>1428</v>
      </c>
      <c r="J69" s="97">
        <f aca="true" t="shared" si="29" ref="J69:Q69">SUM(J70:J79)</f>
        <v>692</v>
      </c>
      <c r="K69" s="97">
        <f t="shared" si="29"/>
        <v>21</v>
      </c>
      <c r="L69" s="97">
        <f t="shared" si="29"/>
        <v>710</v>
      </c>
      <c r="M69" s="97">
        <f t="shared" si="29"/>
        <v>5</v>
      </c>
      <c r="N69" s="97">
        <f t="shared" si="29"/>
        <v>0</v>
      </c>
      <c r="O69" s="97">
        <f t="shared" si="29"/>
        <v>0</v>
      </c>
      <c r="P69" s="97">
        <f t="shared" si="29"/>
        <v>0</v>
      </c>
      <c r="Q69" s="97">
        <f t="shared" si="29"/>
        <v>820</v>
      </c>
      <c r="R69" s="97">
        <f>SUM(L69:Q69)</f>
        <v>1535</v>
      </c>
      <c r="S69" s="165">
        <f>(J69+K69)/I69*100</f>
        <v>49.929971988795515</v>
      </c>
      <c r="T69" s="75">
        <f t="shared" si="2"/>
        <v>2256</v>
      </c>
      <c r="U69" s="123"/>
      <c r="V69" s="123"/>
      <c r="W69" s="123"/>
      <c r="X69" s="123"/>
      <c r="Y69" s="123"/>
      <c r="Z69" s="123"/>
      <c r="AA69" s="123"/>
      <c r="AB69" s="124"/>
    </row>
    <row r="70" spans="1:20" ht="17.25" customHeight="1">
      <c r="A70" s="78">
        <v>1</v>
      </c>
      <c r="B70" s="79" t="s">
        <v>130</v>
      </c>
      <c r="C70" s="37">
        <f>SUM(D70:E70)</f>
        <v>316</v>
      </c>
      <c r="D70" s="37">
        <v>205</v>
      </c>
      <c r="E70" s="80">
        <v>111</v>
      </c>
      <c r="F70" s="80">
        <v>2</v>
      </c>
      <c r="G70" s="80">
        <v>0</v>
      </c>
      <c r="H70" s="37">
        <f aca="true" t="shared" si="30" ref="H70:H79">SUM(J70:Q70)</f>
        <v>314</v>
      </c>
      <c r="I70" s="37">
        <f aca="true" t="shared" si="31" ref="I70:I79">SUM(J70:P70)</f>
        <v>163</v>
      </c>
      <c r="J70" s="80">
        <v>110</v>
      </c>
      <c r="K70" s="80">
        <v>5</v>
      </c>
      <c r="L70" s="80">
        <v>48</v>
      </c>
      <c r="M70" s="80">
        <v>0</v>
      </c>
      <c r="N70" s="80">
        <v>0</v>
      </c>
      <c r="O70" s="80">
        <v>0</v>
      </c>
      <c r="P70" s="37">
        <v>0</v>
      </c>
      <c r="Q70" s="81">
        <v>151</v>
      </c>
      <c r="R70" s="37">
        <f aca="true" t="shared" si="32" ref="R70:R79">SUM(L70:Q70)</f>
        <v>199</v>
      </c>
      <c r="S70" s="155">
        <f aca="true" t="shared" si="33" ref="S70:S78">(J70+K70)/I70*100</f>
        <v>70.5521472392638</v>
      </c>
      <c r="T70" s="39">
        <f t="shared" si="2"/>
        <v>316</v>
      </c>
    </row>
    <row r="71" spans="1:20" ht="17.25" customHeight="1">
      <c r="A71" s="78">
        <v>2</v>
      </c>
      <c r="B71" s="79" t="s">
        <v>131</v>
      </c>
      <c r="C71" s="37">
        <f aca="true" t="shared" si="34" ref="C71:C79">SUM(D71:E71)</f>
        <v>308</v>
      </c>
      <c r="D71" s="37">
        <v>125</v>
      </c>
      <c r="E71" s="80">
        <v>183</v>
      </c>
      <c r="F71" s="80">
        <v>3</v>
      </c>
      <c r="G71" s="80">
        <v>0</v>
      </c>
      <c r="H71" s="37">
        <f t="shared" si="30"/>
        <v>305</v>
      </c>
      <c r="I71" s="37">
        <f t="shared" si="31"/>
        <v>220</v>
      </c>
      <c r="J71" s="80">
        <v>107</v>
      </c>
      <c r="K71" s="80">
        <v>1</v>
      </c>
      <c r="L71" s="80">
        <v>109</v>
      </c>
      <c r="M71" s="80">
        <v>3</v>
      </c>
      <c r="N71" s="80">
        <v>0</v>
      </c>
      <c r="O71" s="80">
        <v>0</v>
      </c>
      <c r="P71" s="37">
        <v>0</v>
      </c>
      <c r="Q71" s="81">
        <v>85</v>
      </c>
      <c r="R71" s="37">
        <f t="shared" si="32"/>
        <v>197</v>
      </c>
      <c r="S71" s="155">
        <f t="shared" si="33"/>
        <v>49.09090909090909</v>
      </c>
      <c r="T71" s="39">
        <f aca="true" t="shared" si="35" ref="T71:T119">SUM(F71:H71)</f>
        <v>308</v>
      </c>
    </row>
    <row r="72" spans="1:20" ht="17.25" customHeight="1">
      <c r="A72" s="78">
        <v>3</v>
      </c>
      <c r="B72" s="79" t="s">
        <v>132</v>
      </c>
      <c r="C72" s="37">
        <f t="shared" si="34"/>
        <v>309</v>
      </c>
      <c r="D72" s="37">
        <v>105</v>
      </c>
      <c r="E72" s="80">
        <v>204</v>
      </c>
      <c r="F72" s="80">
        <v>1</v>
      </c>
      <c r="G72" s="80">
        <v>0</v>
      </c>
      <c r="H72" s="37">
        <f t="shared" si="30"/>
        <v>308</v>
      </c>
      <c r="I72" s="37">
        <f t="shared" si="31"/>
        <v>246</v>
      </c>
      <c r="J72" s="80">
        <v>153</v>
      </c>
      <c r="K72" s="80">
        <v>4</v>
      </c>
      <c r="L72" s="80">
        <v>89</v>
      </c>
      <c r="M72" s="80">
        <v>0</v>
      </c>
      <c r="N72" s="80">
        <v>0</v>
      </c>
      <c r="O72" s="80">
        <v>0</v>
      </c>
      <c r="P72" s="37">
        <v>0</v>
      </c>
      <c r="Q72" s="81">
        <v>62</v>
      </c>
      <c r="R72" s="37">
        <f t="shared" si="32"/>
        <v>151</v>
      </c>
      <c r="S72" s="155">
        <f t="shared" si="33"/>
        <v>63.82113821138211</v>
      </c>
      <c r="T72" s="39">
        <f t="shared" si="35"/>
        <v>309</v>
      </c>
    </row>
    <row r="73" spans="1:20" ht="17.25" customHeight="1">
      <c r="A73" s="78">
        <v>4</v>
      </c>
      <c r="B73" s="79" t="s">
        <v>133</v>
      </c>
      <c r="C73" s="37">
        <f>SUM(D73:E73)</f>
        <v>308</v>
      </c>
      <c r="D73" s="37">
        <v>168</v>
      </c>
      <c r="E73" s="80">
        <v>140</v>
      </c>
      <c r="F73" s="80">
        <v>0</v>
      </c>
      <c r="G73" s="80">
        <v>0</v>
      </c>
      <c r="H73" s="37">
        <f>SUM(J73:Q73)</f>
        <v>308</v>
      </c>
      <c r="I73" s="37">
        <f>SUM(J73:P73)</f>
        <v>185</v>
      </c>
      <c r="J73" s="80">
        <v>86</v>
      </c>
      <c r="K73" s="80">
        <v>5</v>
      </c>
      <c r="L73" s="80">
        <v>94</v>
      </c>
      <c r="M73" s="80">
        <v>0</v>
      </c>
      <c r="N73" s="80">
        <v>0</v>
      </c>
      <c r="O73" s="80">
        <v>0</v>
      </c>
      <c r="P73" s="37">
        <v>0</v>
      </c>
      <c r="Q73" s="81">
        <v>123</v>
      </c>
      <c r="R73" s="37">
        <f>SUM(L73:Q73)</f>
        <v>217</v>
      </c>
      <c r="S73" s="155">
        <f>(J73+K73)/I73*100</f>
        <v>49.18918918918919</v>
      </c>
      <c r="T73" s="39">
        <f>SUM(F73:H73)</f>
        <v>308</v>
      </c>
    </row>
    <row r="74" spans="1:20" ht="17.25" customHeight="1">
      <c r="A74" s="78">
        <v>5</v>
      </c>
      <c r="B74" s="79" t="s">
        <v>134</v>
      </c>
      <c r="C74" s="37">
        <f>SUM(D74:E74)</f>
        <v>366</v>
      </c>
      <c r="D74" s="37">
        <v>210</v>
      </c>
      <c r="E74" s="80">
        <v>156</v>
      </c>
      <c r="F74" s="80">
        <v>2</v>
      </c>
      <c r="G74" s="80">
        <v>0</v>
      </c>
      <c r="H74" s="37">
        <f>SUM(J74:Q74)</f>
        <v>364</v>
      </c>
      <c r="I74" s="37">
        <f>SUM(J74:P74)</f>
        <v>208</v>
      </c>
      <c r="J74" s="80">
        <v>113</v>
      </c>
      <c r="K74" s="80">
        <v>1</v>
      </c>
      <c r="L74" s="80">
        <v>94</v>
      </c>
      <c r="M74" s="80">
        <v>0</v>
      </c>
      <c r="N74" s="80">
        <v>0</v>
      </c>
      <c r="O74" s="80">
        <v>0</v>
      </c>
      <c r="P74" s="37">
        <v>0</v>
      </c>
      <c r="Q74" s="81">
        <v>156</v>
      </c>
      <c r="R74" s="37">
        <f>SUM(L74:Q74)</f>
        <v>250</v>
      </c>
      <c r="S74" s="155">
        <f>(J74+K74)/I74*100</f>
        <v>54.807692307692314</v>
      </c>
      <c r="T74" s="39">
        <f>SUM(F74:H74)</f>
        <v>366</v>
      </c>
    </row>
    <row r="75" spans="1:20" ht="17.25" customHeight="1">
      <c r="A75" s="78">
        <v>6</v>
      </c>
      <c r="B75" s="79" t="s">
        <v>135</v>
      </c>
      <c r="C75" s="37">
        <f t="shared" si="34"/>
        <v>278</v>
      </c>
      <c r="D75" s="37">
        <v>131</v>
      </c>
      <c r="E75" s="80">
        <v>147</v>
      </c>
      <c r="F75" s="80">
        <v>0</v>
      </c>
      <c r="G75" s="80">
        <v>0</v>
      </c>
      <c r="H75" s="37">
        <f t="shared" si="30"/>
        <v>278</v>
      </c>
      <c r="I75" s="37">
        <f t="shared" si="31"/>
        <v>195</v>
      </c>
      <c r="J75" s="80">
        <v>101</v>
      </c>
      <c r="K75" s="80">
        <v>5</v>
      </c>
      <c r="L75" s="80">
        <v>87</v>
      </c>
      <c r="M75" s="80">
        <v>2</v>
      </c>
      <c r="N75" s="80">
        <v>0</v>
      </c>
      <c r="O75" s="80">
        <v>0</v>
      </c>
      <c r="P75" s="37">
        <v>0</v>
      </c>
      <c r="Q75" s="81">
        <v>83</v>
      </c>
      <c r="R75" s="37">
        <f t="shared" si="32"/>
        <v>172</v>
      </c>
      <c r="S75" s="155">
        <f t="shared" si="33"/>
        <v>54.35897435897436</v>
      </c>
      <c r="T75" s="39">
        <f t="shared" si="35"/>
        <v>278</v>
      </c>
    </row>
    <row r="76" spans="1:20" ht="17.25" customHeight="1">
      <c r="A76" s="78">
        <v>7</v>
      </c>
      <c r="B76" s="79" t="s">
        <v>148</v>
      </c>
      <c r="C76" s="37">
        <f t="shared" si="34"/>
        <v>5</v>
      </c>
      <c r="D76" s="37">
        <v>0</v>
      </c>
      <c r="E76" s="80">
        <v>5</v>
      </c>
      <c r="F76" s="80">
        <v>0</v>
      </c>
      <c r="G76" s="80">
        <v>0</v>
      </c>
      <c r="H76" s="37">
        <f t="shared" si="30"/>
        <v>5</v>
      </c>
      <c r="I76" s="37">
        <f t="shared" si="31"/>
        <v>5</v>
      </c>
      <c r="J76" s="80">
        <v>5</v>
      </c>
      <c r="K76" s="80">
        <v>0</v>
      </c>
      <c r="L76" s="80">
        <v>0</v>
      </c>
      <c r="M76" s="80">
        <v>0</v>
      </c>
      <c r="N76" s="80">
        <v>0</v>
      </c>
      <c r="O76" s="80">
        <v>0</v>
      </c>
      <c r="P76" s="37">
        <v>0</v>
      </c>
      <c r="Q76" s="81">
        <v>0</v>
      </c>
      <c r="R76" s="37">
        <f t="shared" si="32"/>
        <v>0</v>
      </c>
      <c r="S76" s="155">
        <f t="shared" si="33"/>
        <v>100</v>
      </c>
      <c r="T76" s="39">
        <f t="shared" si="35"/>
        <v>5</v>
      </c>
    </row>
    <row r="77" spans="1:20" ht="17.25" customHeight="1">
      <c r="A77" s="78">
        <v>8</v>
      </c>
      <c r="B77" s="79" t="s">
        <v>192</v>
      </c>
      <c r="C77" s="37">
        <f t="shared" si="34"/>
        <v>199</v>
      </c>
      <c r="D77" s="37">
        <v>100</v>
      </c>
      <c r="E77" s="80">
        <v>99</v>
      </c>
      <c r="F77" s="80">
        <v>0</v>
      </c>
      <c r="G77" s="80">
        <v>0</v>
      </c>
      <c r="H77" s="37">
        <f t="shared" si="30"/>
        <v>199</v>
      </c>
      <c r="I77" s="37">
        <f t="shared" si="31"/>
        <v>111</v>
      </c>
      <c r="J77" s="80">
        <v>5</v>
      </c>
      <c r="K77" s="80">
        <v>0</v>
      </c>
      <c r="L77" s="80">
        <v>106</v>
      </c>
      <c r="M77" s="80">
        <v>0</v>
      </c>
      <c r="N77" s="80">
        <v>0</v>
      </c>
      <c r="O77" s="80">
        <v>0</v>
      </c>
      <c r="P77" s="37">
        <v>0</v>
      </c>
      <c r="Q77" s="81">
        <v>88</v>
      </c>
      <c r="R77" s="37">
        <f t="shared" si="32"/>
        <v>194</v>
      </c>
      <c r="S77" s="155">
        <f t="shared" si="33"/>
        <v>4.504504504504505</v>
      </c>
      <c r="T77" s="39">
        <f t="shared" si="35"/>
        <v>199</v>
      </c>
    </row>
    <row r="78" spans="1:20" ht="17.25" customHeight="1">
      <c r="A78" s="78">
        <v>9</v>
      </c>
      <c r="B78" s="79" t="s">
        <v>193</v>
      </c>
      <c r="C78" s="37">
        <f t="shared" si="34"/>
        <v>167</v>
      </c>
      <c r="D78" s="37">
        <v>97</v>
      </c>
      <c r="E78" s="80">
        <v>70</v>
      </c>
      <c r="F78" s="80">
        <v>0</v>
      </c>
      <c r="G78" s="80"/>
      <c r="H78" s="37">
        <f t="shared" si="30"/>
        <v>167</v>
      </c>
      <c r="I78" s="37">
        <f t="shared" si="31"/>
        <v>95</v>
      </c>
      <c r="J78" s="80">
        <v>12</v>
      </c>
      <c r="K78" s="80">
        <v>0</v>
      </c>
      <c r="L78" s="80">
        <v>83</v>
      </c>
      <c r="M78" s="80">
        <v>0</v>
      </c>
      <c r="N78" s="80">
        <v>0</v>
      </c>
      <c r="O78" s="80">
        <v>0</v>
      </c>
      <c r="P78" s="37">
        <v>0</v>
      </c>
      <c r="Q78" s="81">
        <v>72</v>
      </c>
      <c r="R78" s="37">
        <f t="shared" si="32"/>
        <v>155</v>
      </c>
      <c r="S78" s="155">
        <f t="shared" si="33"/>
        <v>12.631578947368421</v>
      </c>
      <c r="T78" s="39">
        <f t="shared" si="35"/>
        <v>167</v>
      </c>
    </row>
    <row r="79" spans="1:20" ht="17.25" customHeight="1">
      <c r="A79" s="78"/>
      <c r="B79" s="82"/>
      <c r="C79" s="37">
        <f t="shared" si="34"/>
        <v>0</v>
      </c>
      <c r="D79" s="37"/>
      <c r="E79" s="80"/>
      <c r="F79" s="80"/>
      <c r="G79" s="80"/>
      <c r="H79" s="37">
        <f t="shared" si="30"/>
        <v>0</v>
      </c>
      <c r="I79" s="37">
        <f t="shared" si="31"/>
        <v>0</v>
      </c>
      <c r="J79" s="80"/>
      <c r="K79" s="80"/>
      <c r="L79" s="80"/>
      <c r="M79" s="80"/>
      <c r="N79" s="80"/>
      <c r="O79" s="80"/>
      <c r="P79" s="37"/>
      <c r="Q79" s="81"/>
      <c r="R79" s="37">
        <f t="shared" si="32"/>
        <v>0</v>
      </c>
      <c r="S79" s="155"/>
      <c r="T79" s="39">
        <f t="shared" si="35"/>
        <v>0</v>
      </c>
    </row>
    <row r="80" spans="1:28" s="125" customFormat="1" ht="17.25" customHeight="1">
      <c r="A80" s="168" t="s">
        <v>102</v>
      </c>
      <c r="B80" s="169" t="s">
        <v>103</v>
      </c>
      <c r="C80" s="97">
        <f>SUM(C81:C87)</f>
        <v>1277</v>
      </c>
      <c r="D80" s="97">
        <f>SUM(D81:D87)</f>
        <v>475</v>
      </c>
      <c r="E80" s="97">
        <f>SUM(E81:E87)</f>
        <v>802</v>
      </c>
      <c r="F80" s="97">
        <f>SUM(F81:F87)</f>
        <v>5</v>
      </c>
      <c r="G80" s="97">
        <f>SUM(G81:G87)</f>
        <v>0</v>
      </c>
      <c r="H80" s="97">
        <f>SUM(J80:Q80)</f>
        <v>1272</v>
      </c>
      <c r="I80" s="97">
        <f>SUM(J80:P80)</f>
        <v>892</v>
      </c>
      <c r="J80" s="97">
        <f aca="true" t="shared" si="36" ref="J80:Q80">SUM(J81:J87)</f>
        <v>631</v>
      </c>
      <c r="K80" s="97">
        <f t="shared" si="36"/>
        <v>4</v>
      </c>
      <c r="L80" s="97">
        <f t="shared" si="36"/>
        <v>254</v>
      </c>
      <c r="M80" s="97">
        <f t="shared" si="36"/>
        <v>3</v>
      </c>
      <c r="N80" s="97">
        <f t="shared" si="36"/>
        <v>0</v>
      </c>
      <c r="O80" s="97">
        <f t="shared" si="36"/>
        <v>0</v>
      </c>
      <c r="P80" s="97">
        <f t="shared" si="36"/>
        <v>0</v>
      </c>
      <c r="Q80" s="97">
        <f t="shared" si="36"/>
        <v>380</v>
      </c>
      <c r="R80" s="97">
        <f>SUM(L80:Q80)</f>
        <v>637</v>
      </c>
      <c r="S80" s="165">
        <f aca="true" t="shared" si="37" ref="S80:S86">(J80+K80)/I80*100</f>
        <v>71.18834080717488</v>
      </c>
      <c r="T80" s="75">
        <f t="shared" si="35"/>
        <v>1277</v>
      </c>
      <c r="U80" s="123"/>
      <c r="V80" s="123"/>
      <c r="W80" s="123"/>
      <c r="X80" s="123"/>
      <c r="Y80" s="123"/>
      <c r="Z80" s="123"/>
      <c r="AA80" s="123"/>
      <c r="AB80" s="124"/>
    </row>
    <row r="81" spans="1:20" ht="17.25" customHeight="1">
      <c r="A81" s="78">
        <v>1</v>
      </c>
      <c r="B81" s="82" t="s">
        <v>129</v>
      </c>
      <c r="C81" s="37">
        <f aca="true" t="shared" si="38" ref="C81:C87">SUM(D81:E81)</f>
        <v>192</v>
      </c>
      <c r="D81" s="37">
        <v>61</v>
      </c>
      <c r="E81" s="80">
        <v>131</v>
      </c>
      <c r="F81" s="80">
        <v>0</v>
      </c>
      <c r="G81" s="80">
        <v>0</v>
      </c>
      <c r="H81" s="37">
        <f aca="true" t="shared" si="39" ref="H81:H87">SUM(J81:Q81)</f>
        <v>192</v>
      </c>
      <c r="I81" s="37">
        <f aca="true" t="shared" si="40" ref="I81:I87">SUM(J81:P81)</f>
        <v>142</v>
      </c>
      <c r="J81" s="80">
        <v>106</v>
      </c>
      <c r="K81" s="80">
        <v>0</v>
      </c>
      <c r="L81" s="80">
        <v>36</v>
      </c>
      <c r="M81" s="80">
        <v>0</v>
      </c>
      <c r="N81" s="80">
        <v>0</v>
      </c>
      <c r="O81" s="80">
        <v>0</v>
      </c>
      <c r="P81" s="37"/>
      <c r="Q81" s="81">
        <v>50</v>
      </c>
      <c r="R81" s="37">
        <f aca="true" t="shared" si="41" ref="R81:R87">SUM(L81:Q81)</f>
        <v>86</v>
      </c>
      <c r="S81" s="165">
        <f t="shared" si="37"/>
        <v>74.64788732394366</v>
      </c>
      <c r="T81" s="39">
        <f t="shared" si="35"/>
        <v>192</v>
      </c>
    </row>
    <row r="82" spans="1:20" ht="17.25" customHeight="1">
      <c r="A82" s="78">
        <v>2</v>
      </c>
      <c r="B82" s="82" t="s">
        <v>126</v>
      </c>
      <c r="C82" s="37">
        <f t="shared" si="38"/>
        <v>499</v>
      </c>
      <c r="D82" s="37">
        <v>164</v>
      </c>
      <c r="E82" s="80">
        <v>335</v>
      </c>
      <c r="F82" s="80">
        <v>2</v>
      </c>
      <c r="G82" s="80">
        <v>0</v>
      </c>
      <c r="H82" s="37">
        <f t="shared" si="39"/>
        <v>497</v>
      </c>
      <c r="I82" s="37">
        <f t="shared" si="40"/>
        <v>369</v>
      </c>
      <c r="J82" s="80">
        <v>252</v>
      </c>
      <c r="K82" s="80">
        <v>1</v>
      </c>
      <c r="L82" s="80">
        <v>116</v>
      </c>
      <c r="M82" s="80"/>
      <c r="N82" s="80"/>
      <c r="O82" s="80"/>
      <c r="P82" s="37"/>
      <c r="Q82" s="81">
        <v>128</v>
      </c>
      <c r="R82" s="37">
        <f t="shared" si="41"/>
        <v>244</v>
      </c>
      <c r="S82" s="155">
        <f t="shared" si="37"/>
        <v>68.56368563685636</v>
      </c>
      <c r="T82" s="39">
        <f t="shared" si="35"/>
        <v>499</v>
      </c>
    </row>
    <row r="83" spans="1:20" ht="17.25" customHeight="1">
      <c r="A83" s="78">
        <v>3</v>
      </c>
      <c r="B83" s="82" t="s">
        <v>125</v>
      </c>
      <c r="C83" s="37">
        <f t="shared" si="38"/>
        <v>104</v>
      </c>
      <c r="D83" s="37">
        <v>48</v>
      </c>
      <c r="E83" s="80">
        <v>56</v>
      </c>
      <c r="F83" s="80">
        <v>0</v>
      </c>
      <c r="G83" s="80">
        <v>0</v>
      </c>
      <c r="H83" s="37">
        <f t="shared" si="39"/>
        <v>104</v>
      </c>
      <c r="I83" s="37">
        <f t="shared" si="40"/>
        <v>67</v>
      </c>
      <c r="J83" s="80">
        <v>47</v>
      </c>
      <c r="K83" s="80">
        <v>0</v>
      </c>
      <c r="L83" s="80">
        <v>18</v>
      </c>
      <c r="M83" s="80">
        <v>2</v>
      </c>
      <c r="N83" s="80"/>
      <c r="O83" s="80"/>
      <c r="P83" s="37"/>
      <c r="Q83" s="81">
        <v>37</v>
      </c>
      <c r="R83" s="37">
        <f t="shared" si="41"/>
        <v>57</v>
      </c>
      <c r="S83" s="155">
        <f t="shared" si="37"/>
        <v>70.1492537313433</v>
      </c>
      <c r="T83" s="39">
        <f t="shared" si="35"/>
        <v>104</v>
      </c>
    </row>
    <row r="84" spans="1:20" ht="17.25" customHeight="1">
      <c r="A84" s="78">
        <v>4</v>
      </c>
      <c r="B84" s="82" t="s">
        <v>128</v>
      </c>
      <c r="C84" s="37">
        <f t="shared" si="38"/>
        <v>218</v>
      </c>
      <c r="D84" s="37">
        <v>105</v>
      </c>
      <c r="E84" s="80">
        <v>113</v>
      </c>
      <c r="F84" s="80">
        <v>2</v>
      </c>
      <c r="G84" s="80">
        <v>0</v>
      </c>
      <c r="H84" s="37">
        <f t="shared" si="39"/>
        <v>216</v>
      </c>
      <c r="I84" s="37">
        <f t="shared" si="40"/>
        <v>126</v>
      </c>
      <c r="J84" s="80">
        <v>93</v>
      </c>
      <c r="K84" s="80">
        <v>3</v>
      </c>
      <c r="L84" s="80">
        <v>29</v>
      </c>
      <c r="M84" s="80">
        <v>1</v>
      </c>
      <c r="N84" s="80"/>
      <c r="O84" s="80"/>
      <c r="P84" s="37"/>
      <c r="Q84" s="81">
        <v>90</v>
      </c>
      <c r="R84" s="37">
        <f t="shared" si="41"/>
        <v>120</v>
      </c>
      <c r="S84" s="155">
        <f t="shared" si="37"/>
        <v>76.19047619047619</v>
      </c>
      <c r="T84" s="39">
        <f t="shared" si="35"/>
        <v>218</v>
      </c>
    </row>
    <row r="85" spans="1:20" ht="17.25" customHeight="1">
      <c r="A85" s="78" t="s">
        <v>40</v>
      </c>
      <c r="B85" s="82" t="s">
        <v>194</v>
      </c>
      <c r="C85" s="37">
        <f>SUM(D85:E85)</f>
        <v>34</v>
      </c>
      <c r="D85" s="37">
        <v>0</v>
      </c>
      <c r="E85" s="80">
        <v>34</v>
      </c>
      <c r="F85" s="80">
        <v>0</v>
      </c>
      <c r="G85" s="80">
        <v>0</v>
      </c>
      <c r="H85" s="37">
        <f>SUM(J85:Q85)</f>
        <v>34</v>
      </c>
      <c r="I85" s="37">
        <f>SUM(J85:P85)</f>
        <v>34</v>
      </c>
      <c r="J85" s="80">
        <v>12</v>
      </c>
      <c r="K85" s="80">
        <v>0</v>
      </c>
      <c r="L85" s="80">
        <v>22</v>
      </c>
      <c r="M85" s="80"/>
      <c r="N85" s="80"/>
      <c r="O85" s="80"/>
      <c r="P85" s="37"/>
      <c r="Q85" s="81">
        <v>0</v>
      </c>
      <c r="R85" s="37">
        <f>SUM(L85:Q85)</f>
        <v>22</v>
      </c>
      <c r="S85" s="155">
        <f t="shared" si="37"/>
        <v>35.294117647058826</v>
      </c>
      <c r="T85" s="39">
        <f>SUM(F85:H85)</f>
        <v>34</v>
      </c>
    </row>
    <row r="86" spans="1:20" ht="17.25" customHeight="1">
      <c r="A86" s="78">
        <v>6</v>
      </c>
      <c r="B86" s="82" t="s">
        <v>127</v>
      </c>
      <c r="C86" s="37">
        <f t="shared" si="38"/>
        <v>230</v>
      </c>
      <c r="D86" s="37">
        <v>97</v>
      </c>
      <c r="E86" s="80">
        <v>133</v>
      </c>
      <c r="F86" s="80">
        <v>1</v>
      </c>
      <c r="G86" s="80">
        <v>0</v>
      </c>
      <c r="H86" s="37">
        <f t="shared" si="39"/>
        <v>229</v>
      </c>
      <c r="I86" s="37">
        <f t="shared" si="40"/>
        <v>154</v>
      </c>
      <c r="J86" s="80">
        <v>121</v>
      </c>
      <c r="K86" s="80">
        <v>0</v>
      </c>
      <c r="L86" s="80">
        <v>33</v>
      </c>
      <c r="M86" s="80"/>
      <c r="N86" s="80"/>
      <c r="O86" s="80"/>
      <c r="P86" s="37"/>
      <c r="Q86" s="81">
        <v>75</v>
      </c>
      <c r="R86" s="37">
        <f t="shared" si="41"/>
        <v>108</v>
      </c>
      <c r="S86" s="155">
        <f t="shared" si="37"/>
        <v>78.57142857142857</v>
      </c>
      <c r="T86" s="39">
        <f t="shared" si="35"/>
        <v>230</v>
      </c>
    </row>
    <row r="87" spans="1:20" ht="17.25" customHeight="1">
      <c r="A87" s="78"/>
      <c r="B87" s="82"/>
      <c r="C87" s="37">
        <f t="shared" si="38"/>
        <v>0</v>
      </c>
      <c r="D87" s="37"/>
      <c r="E87" s="80"/>
      <c r="F87" s="80"/>
      <c r="G87" s="80"/>
      <c r="H87" s="37">
        <f t="shared" si="39"/>
        <v>0</v>
      </c>
      <c r="I87" s="37">
        <f t="shared" si="40"/>
        <v>0</v>
      </c>
      <c r="J87" s="80"/>
      <c r="K87" s="80"/>
      <c r="L87" s="80"/>
      <c r="M87" s="80"/>
      <c r="N87" s="80"/>
      <c r="O87" s="80"/>
      <c r="P87" s="37"/>
      <c r="Q87" s="81"/>
      <c r="R87" s="37">
        <f t="shared" si="41"/>
        <v>0</v>
      </c>
      <c r="S87" s="155"/>
      <c r="T87" s="39">
        <f t="shared" si="35"/>
        <v>0</v>
      </c>
    </row>
    <row r="88" spans="1:28" s="125" customFormat="1" ht="17.25" customHeight="1">
      <c r="A88" s="168" t="s">
        <v>104</v>
      </c>
      <c r="B88" s="169" t="s">
        <v>105</v>
      </c>
      <c r="C88" s="97">
        <f>SUM(C89:C95)</f>
        <v>1450</v>
      </c>
      <c r="D88" s="97">
        <f>SUM(D89:D95)</f>
        <v>560</v>
      </c>
      <c r="E88" s="97">
        <f>SUM(E89:E95)</f>
        <v>890</v>
      </c>
      <c r="F88" s="97">
        <f>SUM(F89:F95)</f>
        <v>7</v>
      </c>
      <c r="G88" s="97">
        <f>SUM(G89:G95)</f>
        <v>0</v>
      </c>
      <c r="H88" s="97">
        <f>SUM(J88:Q88)</f>
        <v>1443</v>
      </c>
      <c r="I88" s="97">
        <f>SUM(J88:P88)</f>
        <v>1108</v>
      </c>
      <c r="J88" s="97">
        <f aca="true" t="shared" si="42" ref="J88:Q88">SUM(J89:J95)</f>
        <v>578</v>
      </c>
      <c r="K88" s="97">
        <f t="shared" si="42"/>
        <v>8</v>
      </c>
      <c r="L88" s="97">
        <f t="shared" si="42"/>
        <v>491</v>
      </c>
      <c r="M88" s="97">
        <f t="shared" si="42"/>
        <v>29</v>
      </c>
      <c r="N88" s="97">
        <f t="shared" si="42"/>
        <v>2</v>
      </c>
      <c r="O88" s="97">
        <f t="shared" si="42"/>
        <v>0</v>
      </c>
      <c r="P88" s="97">
        <f t="shared" si="42"/>
        <v>0</v>
      </c>
      <c r="Q88" s="97">
        <f t="shared" si="42"/>
        <v>335</v>
      </c>
      <c r="R88" s="97">
        <f>SUM(L88:Q88)</f>
        <v>857</v>
      </c>
      <c r="S88" s="165">
        <f>(J88+K88)/I88*100</f>
        <v>52.888086642599276</v>
      </c>
      <c r="T88" s="75">
        <f t="shared" si="35"/>
        <v>1450</v>
      </c>
      <c r="U88" s="123"/>
      <c r="V88" s="123"/>
      <c r="W88" s="123"/>
      <c r="X88" s="123"/>
      <c r="Y88" s="123"/>
      <c r="Z88" s="123"/>
      <c r="AA88" s="123"/>
      <c r="AB88" s="124"/>
    </row>
    <row r="89" spans="1:20" ht="17.25" customHeight="1">
      <c r="A89" s="78">
        <v>1</v>
      </c>
      <c r="B89" s="82" t="s">
        <v>141</v>
      </c>
      <c r="C89" s="37">
        <f>SUM(D89:E89)</f>
        <v>24</v>
      </c>
      <c r="D89" s="37">
        <v>0</v>
      </c>
      <c r="E89" s="80">
        <v>24</v>
      </c>
      <c r="F89" s="80">
        <v>0</v>
      </c>
      <c r="G89" s="80">
        <v>0</v>
      </c>
      <c r="H89" s="37">
        <f aca="true" t="shared" si="43" ref="H89:H95">SUM(J89:Q89)</f>
        <v>24</v>
      </c>
      <c r="I89" s="37">
        <f aca="true" t="shared" si="44" ref="I89:I95">SUM(J89:P89)</f>
        <v>24</v>
      </c>
      <c r="J89" s="80">
        <v>24</v>
      </c>
      <c r="K89" s="80">
        <v>0</v>
      </c>
      <c r="L89" s="80">
        <v>0</v>
      </c>
      <c r="M89" s="80">
        <v>0</v>
      </c>
      <c r="N89" s="80">
        <v>0</v>
      </c>
      <c r="O89" s="80">
        <v>0</v>
      </c>
      <c r="P89" s="37">
        <v>0</v>
      </c>
      <c r="Q89" s="81">
        <v>0</v>
      </c>
      <c r="R89" s="37">
        <f aca="true" t="shared" si="45" ref="R89:R95">SUM(L89:Q89)</f>
        <v>0</v>
      </c>
      <c r="S89" s="155">
        <f aca="true" t="shared" si="46" ref="S89:S94">(J89+K89)/I89*100</f>
        <v>100</v>
      </c>
      <c r="T89" s="39">
        <f t="shared" si="35"/>
        <v>24</v>
      </c>
    </row>
    <row r="90" spans="1:20" ht="17.25" customHeight="1">
      <c r="A90" s="78">
        <v>2</v>
      </c>
      <c r="B90" s="82" t="s">
        <v>201</v>
      </c>
      <c r="C90" s="37">
        <f aca="true" t="shared" si="47" ref="C90:C95">SUM(D90:E90)</f>
        <v>335</v>
      </c>
      <c r="D90" s="37">
        <v>102</v>
      </c>
      <c r="E90" s="80">
        <v>233</v>
      </c>
      <c r="F90" s="80">
        <v>0</v>
      </c>
      <c r="G90" s="80">
        <v>0</v>
      </c>
      <c r="H90" s="37">
        <f t="shared" si="43"/>
        <v>335</v>
      </c>
      <c r="I90" s="37">
        <f t="shared" si="44"/>
        <v>248</v>
      </c>
      <c r="J90" s="80">
        <v>170</v>
      </c>
      <c r="K90" s="80">
        <v>3</v>
      </c>
      <c r="L90" s="80">
        <v>74</v>
      </c>
      <c r="M90" s="80">
        <v>0</v>
      </c>
      <c r="N90" s="80">
        <v>1</v>
      </c>
      <c r="O90" s="80">
        <v>0</v>
      </c>
      <c r="P90" s="37">
        <v>0</v>
      </c>
      <c r="Q90" s="81">
        <v>87</v>
      </c>
      <c r="R90" s="37">
        <f t="shared" si="45"/>
        <v>162</v>
      </c>
      <c r="S90" s="155">
        <f t="shared" si="46"/>
        <v>69.75806451612904</v>
      </c>
      <c r="T90" s="39">
        <f t="shared" si="35"/>
        <v>335</v>
      </c>
    </row>
    <row r="91" spans="1:20" ht="17.25" customHeight="1">
      <c r="A91" s="78">
        <v>3</v>
      </c>
      <c r="B91" s="82" t="s">
        <v>142</v>
      </c>
      <c r="C91" s="37">
        <f t="shared" si="47"/>
        <v>255</v>
      </c>
      <c r="D91" s="37">
        <v>119</v>
      </c>
      <c r="E91" s="80">
        <v>136</v>
      </c>
      <c r="F91" s="80">
        <v>1</v>
      </c>
      <c r="G91" s="80">
        <v>0</v>
      </c>
      <c r="H91" s="37">
        <f t="shared" si="43"/>
        <v>254</v>
      </c>
      <c r="I91" s="37">
        <f t="shared" si="44"/>
        <v>200</v>
      </c>
      <c r="J91" s="80">
        <v>80</v>
      </c>
      <c r="K91" s="80">
        <v>0</v>
      </c>
      <c r="L91" s="80">
        <v>119</v>
      </c>
      <c r="M91" s="80">
        <v>1</v>
      </c>
      <c r="N91" s="80">
        <v>0</v>
      </c>
      <c r="O91" s="80">
        <v>0</v>
      </c>
      <c r="P91" s="37">
        <v>0</v>
      </c>
      <c r="Q91" s="81">
        <v>54</v>
      </c>
      <c r="R91" s="37">
        <f t="shared" si="45"/>
        <v>174</v>
      </c>
      <c r="S91" s="155">
        <f t="shared" si="46"/>
        <v>40</v>
      </c>
      <c r="T91" s="39">
        <f t="shared" si="35"/>
        <v>255</v>
      </c>
    </row>
    <row r="92" spans="1:20" ht="17.25" customHeight="1">
      <c r="A92" s="78">
        <v>4</v>
      </c>
      <c r="B92" s="82" t="s">
        <v>143</v>
      </c>
      <c r="C92" s="37">
        <f t="shared" si="47"/>
        <v>256</v>
      </c>
      <c r="D92" s="37">
        <v>104</v>
      </c>
      <c r="E92" s="80">
        <v>152</v>
      </c>
      <c r="F92" s="80">
        <v>2</v>
      </c>
      <c r="G92" s="80">
        <v>0</v>
      </c>
      <c r="H92" s="37">
        <f t="shared" si="43"/>
        <v>254</v>
      </c>
      <c r="I92" s="37">
        <f t="shared" si="44"/>
        <v>192</v>
      </c>
      <c r="J92" s="80">
        <v>68</v>
      </c>
      <c r="K92" s="80">
        <v>2</v>
      </c>
      <c r="L92" s="80">
        <v>115</v>
      </c>
      <c r="M92" s="80">
        <v>7</v>
      </c>
      <c r="N92" s="80">
        <v>0</v>
      </c>
      <c r="O92" s="80">
        <v>0</v>
      </c>
      <c r="P92" s="37">
        <v>0</v>
      </c>
      <c r="Q92" s="81">
        <v>62</v>
      </c>
      <c r="R92" s="37">
        <f t="shared" si="45"/>
        <v>184</v>
      </c>
      <c r="S92" s="155">
        <f t="shared" si="46"/>
        <v>36.45833333333333</v>
      </c>
      <c r="T92" s="39">
        <f t="shared" si="35"/>
        <v>256</v>
      </c>
    </row>
    <row r="93" spans="1:20" ht="17.25" customHeight="1">
      <c r="A93" s="78">
        <v>5</v>
      </c>
      <c r="B93" s="82" t="s">
        <v>144</v>
      </c>
      <c r="C93" s="37">
        <f t="shared" si="47"/>
        <v>363</v>
      </c>
      <c r="D93" s="37">
        <v>128</v>
      </c>
      <c r="E93" s="80">
        <v>235</v>
      </c>
      <c r="F93" s="80">
        <v>4</v>
      </c>
      <c r="G93" s="80">
        <v>0</v>
      </c>
      <c r="H93" s="37">
        <f t="shared" si="43"/>
        <v>359</v>
      </c>
      <c r="I93" s="37">
        <f t="shared" si="44"/>
        <v>283</v>
      </c>
      <c r="J93" s="80">
        <v>161</v>
      </c>
      <c r="K93" s="80">
        <v>3</v>
      </c>
      <c r="L93" s="80">
        <v>102</v>
      </c>
      <c r="M93" s="80">
        <v>16</v>
      </c>
      <c r="N93" s="80">
        <v>1</v>
      </c>
      <c r="O93" s="80">
        <v>0</v>
      </c>
      <c r="P93" s="37">
        <v>0</v>
      </c>
      <c r="Q93" s="81">
        <v>76</v>
      </c>
      <c r="R93" s="37">
        <f t="shared" si="45"/>
        <v>195</v>
      </c>
      <c r="S93" s="155">
        <f t="shared" si="46"/>
        <v>57.95053003533569</v>
      </c>
      <c r="T93" s="39">
        <f t="shared" si="35"/>
        <v>363</v>
      </c>
    </row>
    <row r="94" spans="1:20" ht="17.25" customHeight="1">
      <c r="A94" s="78">
        <v>6</v>
      </c>
      <c r="B94" s="82" t="s">
        <v>195</v>
      </c>
      <c r="C94" s="37">
        <f t="shared" si="47"/>
        <v>217</v>
      </c>
      <c r="D94" s="37">
        <v>107</v>
      </c>
      <c r="E94" s="37">
        <v>110</v>
      </c>
      <c r="F94" s="80">
        <v>0</v>
      </c>
      <c r="G94" s="37">
        <f>1-1</f>
        <v>0</v>
      </c>
      <c r="H94" s="37">
        <f t="shared" si="43"/>
        <v>217</v>
      </c>
      <c r="I94" s="37">
        <f t="shared" si="44"/>
        <v>161</v>
      </c>
      <c r="J94" s="80">
        <v>75</v>
      </c>
      <c r="K94" s="80">
        <v>0</v>
      </c>
      <c r="L94" s="80">
        <v>81</v>
      </c>
      <c r="M94" s="80">
        <v>5</v>
      </c>
      <c r="N94" s="80">
        <v>0</v>
      </c>
      <c r="O94" s="80">
        <v>0</v>
      </c>
      <c r="P94" s="37">
        <v>0</v>
      </c>
      <c r="Q94" s="81">
        <v>56</v>
      </c>
      <c r="R94" s="37">
        <f t="shared" si="45"/>
        <v>142</v>
      </c>
      <c r="S94" s="155">
        <f t="shared" si="46"/>
        <v>46.58385093167702</v>
      </c>
      <c r="T94" s="39">
        <f t="shared" si="35"/>
        <v>217</v>
      </c>
    </row>
    <row r="95" spans="1:20" ht="17.25" customHeight="1">
      <c r="A95" s="78"/>
      <c r="B95" s="82"/>
      <c r="C95" s="37">
        <f t="shared" si="47"/>
        <v>0</v>
      </c>
      <c r="D95" s="37"/>
      <c r="E95" s="80"/>
      <c r="F95" s="80"/>
      <c r="G95" s="80"/>
      <c r="H95" s="37">
        <f t="shared" si="43"/>
        <v>0</v>
      </c>
      <c r="I95" s="37">
        <f t="shared" si="44"/>
        <v>0</v>
      </c>
      <c r="J95" s="80"/>
      <c r="K95" s="80"/>
      <c r="L95" s="80"/>
      <c r="M95" s="80"/>
      <c r="N95" s="80"/>
      <c r="O95" s="80"/>
      <c r="P95" s="37"/>
      <c r="Q95" s="81"/>
      <c r="R95" s="37">
        <f t="shared" si="45"/>
        <v>0</v>
      </c>
      <c r="S95" s="155"/>
      <c r="T95" s="39">
        <f t="shared" si="35"/>
        <v>0</v>
      </c>
    </row>
    <row r="96" spans="1:28" s="125" customFormat="1" ht="17.25" customHeight="1">
      <c r="A96" s="168" t="s">
        <v>106</v>
      </c>
      <c r="B96" s="169" t="s">
        <v>107</v>
      </c>
      <c r="C96" s="97">
        <f>SUM(C97:C102)</f>
        <v>1317</v>
      </c>
      <c r="D96" s="97">
        <f>SUM(D97:D102)</f>
        <v>484</v>
      </c>
      <c r="E96" s="97">
        <f>SUM(E97:E102)</f>
        <v>833</v>
      </c>
      <c r="F96" s="97">
        <f>SUM(F97:F102)</f>
        <v>4</v>
      </c>
      <c r="G96" s="97">
        <f>SUM(G97:G102)</f>
        <v>0</v>
      </c>
      <c r="H96" s="97">
        <f>SUM(J96:Q96)</f>
        <v>1313</v>
      </c>
      <c r="I96" s="97">
        <f>SUM(J96:P96)</f>
        <v>1054</v>
      </c>
      <c r="J96" s="97">
        <f aca="true" t="shared" si="48" ref="J96:Q96">SUM(J97:J102)</f>
        <v>747</v>
      </c>
      <c r="K96" s="97">
        <f t="shared" si="48"/>
        <v>12</v>
      </c>
      <c r="L96" s="97">
        <f t="shared" si="48"/>
        <v>280</v>
      </c>
      <c r="M96" s="97">
        <f t="shared" si="48"/>
        <v>15</v>
      </c>
      <c r="N96" s="97">
        <f t="shared" si="48"/>
        <v>0</v>
      </c>
      <c r="O96" s="97">
        <f t="shared" si="48"/>
        <v>0</v>
      </c>
      <c r="P96" s="97">
        <f t="shared" si="48"/>
        <v>0</v>
      </c>
      <c r="Q96" s="97">
        <f t="shared" si="48"/>
        <v>259</v>
      </c>
      <c r="R96" s="97">
        <f>SUM(L96:Q96)</f>
        <v>554</v>
      </c>
      <c r="S96" s="165">
        <f aca="true" t="shared" si="49" ref="S96:S101">(J96+K96)/I96*100</f>
        <v>72.01138519924099</v>
      </c>
      <c r="T96" s="75">
        <f t="shared" si="35"/>
        <v>1317</v>
      </c>
      <c r="U96" s="123"/>
      <c r="V96" s="123"/>
      <c r="W96" s="123"/>
      <c r="X96" s="123"/>
      <c r="Y96" s="123"/>
      <c r="Z96" s="123"/>
      <c r="AA96" s="123"/>
      <c r="AB96" s="124"/>
    </row>
    <row r="97" spans="1:20" ht="17.25" customHeight="1">
      <c r="A97" s="78">
        <v>1</v>
      </c>
      <c r="B97" s="82" t="s">
        <v>159</v>
      </c>
      <c r="C97" s="37">
        <f aca="true" t="shared" si="50" ref="C97:C102">SUM(D97:E97)</f>
        <v>231</v>
      </c>
      <c r="D97" s="37">
        <v>2</v>
      </c>
      <c r="E97" s="80">
        <v>229</v>
      </c>
      <c r="F97" s="80">
        <v>0</v>
      </c>
      <c r="G97" s="80"/>
      <c r="H97" s="37">
        <f aca="true" t="shared" si="51" ref="H97:H102">SUM(J97:Q97)</f>
        <v>231</v>
      </c>
      <c r="I97" s="37">
        <f aca="true" t="shared" si="52" ref="I97:I102">SUM(J97:P97)</f>
        <v>228</v>
      </c>
      <c r="J97" s="80">
        <v>221</v>
      </c>
      <c r="K97" s="80">
        <v>1</v>
      </c>
      <c r="L97" s="80">
        <v>6</v>
      </c>
      <c r="M97" s="80">
        <v>0</v>
      </c>
      <c r="N97" s="80">
        <v>0</v>
      </c>
      <c r="O97" s="80">
        <v>0</v>
      </c>
      <c r="P97" s="37">
        <v>0</v>
      </c>
      <c r="Q97" s="81">
        <v>3</v>
      </c>
      <c r="R97" s="37">
        <f aca="true" t="shared" si="53" ref="R97:R102">SUM(L97:Q97)</f>
        <v>9</v>
      </c>
      <c r="S97" s="155">
        <f t="shared" si="49"/>
        <v>97.36842105263158</v>
      </c>
      <c r="T97" s="39">
        <f t="shared" si="35"/>
        <v>231</v>
      </c>
    </row>
    <row r="98" spans="1:20" ht="17.25" customHeight="1">
      <c r="A98" s="78">
        <v>2</v>
      </c>
      <c r="B98" s="82" t="s">
        <v>160</v>
      </c>
      <c r="C98" s="37">
        <f t="shared" si="50"/>
        <v>296</v>
      </c>
      <c r="D98" s="37">
        <v>186</v>
      </c>
      <c r="E98" s="80">
        <v>110</v>
      </c>
      <c r="F98" s="80">
        <v>0</v>
      </c>
      <c r="G98" s="80"/>
      <c r="H98" s="37">
        <f t="shared" si="51"/>
        <v>296</v>
      </c>
      <c r="I98" s="37">
        <f t="shared" si="52"/>
        <v>211</v>
      </c>
      <c r="J98" s="80">
        <v>99</v>
      </c>
      <c r="K98" s="80">
        <v>2</v>
      </c>
      <c r="L98" s="80">
        <v>110</v>
      </c>
      <c r="M98" s="80">
        <v>0</v>
      </c>
      <c r="N98" s="80">
        <v>0</v>
      </c>
      <c r="O98" s="80">
        <v>0</v>
      </c>
      <c r="P98" s="37">
        <v>0</v>
      </c>
      <c r="Q98" s="81">
        <v>85</v>
      </c>
      <c r="R98" s="37">
        <f t="shared" si="53"/>
        <v>195</v>
      </c>
      <c r="S98" s="155">
        <f t="shared" si="49"/>
        <v>47.867298578199055</v>
      </c>
      <c r="T98" s="39">
        <f t="shared" si="35"/>
        <v>296</v>
      </c>
    </row>
    <row r="99" spans="1:20" ht="17.25" customHeight="1">
      <c r="A99" s="78">
        <v>3</v>
      </c>
      <c r="B99" s="82" t="s">
        <v>196</v>
      </c>
      <c r="C99" s="37">
        <f t="shared" si="50"/>
        <v>277</v>
      </c>
      <c r="D99" s="37">
        <v>104</v>
      </c>
      <c r="E99" s="80">
        <v>173</v>
      </c>
      <c r="F99" s="80">
        <v>1</v>
      </c>
      <c r="G99" s="80"/>
      <c r="H99" s="37">
        <f t="shared" si="51"/>
        <v>276</v>
      </c>
      <c r="I99" s="37">
        <f t="shared" si="52"/>
        <v>212</v>
      </c>
      <c r="J99" s="80">
        <v>148</v>
      </c>
      <c r="K99" s="80">
        <v>1</v>
      </c>
      <c r="L99" s="80">
        <v>63</v>
      </c>
      <c r="M99" s="80">
        <v>0</v>
      </c>
      <c r="N99" s="80">
        <v>0</v>
      </c>
      <c r="O99" s="80">
        <v>0</v>
      </c>
      <c r="P99" s="37">
        <v>0</v>
      </c>
      <c r="Q99" s="81">
        <v>64</v>
      </c>
      <c r="R99" s="37">
        <f t="shared" si="53"/>
        <v>127</v>
      </c>
      <c r="S99" s="155">
        <f t="shared" si="49"/>
        <v>70.28301886792453</v>
      </c>
      <c r="T99" s="39">
        <f t="shared" si="35"/>
        <v>277</v>
      </c>
    </row>
    <row r="100" spans="1:20" ht="17.25" customHeight="1">
      <c r="A100" s="78">
        <v>4</v>
      </c>
      <c r="B100" s="82" t="s">
        <v>161</v>
      </c>
      <c r="C100" s="37">
        <f t="shared" si="50"/>
        <v>278</v>
      </c>
      <c r="D100" s="37">
        <v>110</v>
      </c>
      <c r="E100" s="80">
        <v>168</v>
      </c>
      <c r="F100" s="80">
        <v>1</v>
      </c>
      <c r="G100" s="80"/>
      <c r="H100" s="37">
        <f t="shared" si="51"/>
        <v>277</v>
      </c>
      <c r="I100" s="37">
        <f t="shared" si="52"/>
        <v>217</v>
      </c>
      <c r="J100" s="80">
        <v>146</v>
      </c>
      <c r="K100" s="80">
        <v>5</v>
      </c>
      <c r="L100" s="80">
        <v>51</v>
      </c>
      <c r="M100" s="80">
        <v>15</v>
      </c>
      <c r="N100" s="80">
        <v>0</v>
      </c>
      <c r="O100" s="80">
        <v>0</v>
      </c>
      <c r="P100" s="37">
        <v>0</v>
      </c>
      <c r="Q100" s="81">
        <v>60</v>
      </c>
      <c r="R100" s="37">
        <f t="shared" si="53"/>
        <v>126</v>
      </c>
      <c r="S100" s="155">
        <f t="shared" si="49"/>
        <v>69.5852534562212</v>
      </c>
      <c r="T100" s="39">
        <f t="shared" si="35"/>
        <v>278</v>
      </c>
    </row>
    <row r="101" spans="1:20" ht="17.25" customHeight="1">
      <c r="A101" s="78">
        <v>5</v>
      </c>
      <c r="B101" s="82" t="s">
        <v>162</v>
      </c>
      <c r="C101" s="37">
        <f>SUM(D101:E101)</f>
        <v>235</v>
      </c>
      <c r="D101" s="37">
        <v>82</v>
      </c>
      <c r="E101" s="80">
        <v>153</v>
      </c>
      <c r="F101" s="80">
        <v>2</v>
      </c>
      <c r="G101" s="80"/>
      <c r="H101" s="37">
        <f>SUM(J101:Q101)</f>
        <v>233</v>
      </c>
      <c r="I101" s="37">
        <f>SUM(J101:P101)</f>
        <v>186</v>
      </c>
      <c r="J101" s="80">
        <v>133</v>
      </c>
      <c r="K101" s="80">
        <v>3</v>
      </c>
      <c r="L101" s="80">
        <v>50</v>
      </c>
      <c r="M101" s="80">
        <v>0</v>
      </c>
      <c r="N101" s="80">
        <v>0</v>
      </c>
      <c r="O101" s="80">
        <v>0</v>
      </c>
      <c r="P101" s="37">
        <v>0</v>
      </c>
      <c r="Q101" s="81">
        <v>47</v>
      </c>
      <c r="R101" s="37">
        <f>SUM(L101:Q101)</f>
        <v>97</v>
      </c>
      <c r="S101" s="155">
        <f t="shared" si="49"/>
        <v>73.11827956989248</v>
      </c>
      <c r="T101" s="39">
        <f>SUM(F101:H101)</f>
        <v>235</v>
      </c>
    </row>
    <row r="102" spans="1:20" ht="17.25" customHeight="1">
      <c r="A102" s="78"/>
      <c r="B102" s="82"/>
      <c r="C102" s="37">
        <f t="shared" si="50"/>
        <v>0</v>
      </c>
      <c r="D102" s="37"/>
      <c r="E102" s="80"/>
      <c r="F102" s="80"/>
      <c r="G102" s="80"/>
      <c r="H102" s="37">
        <f t="shared" si="51"/>
        <v>0</v>
      </c>
      <c r="I102" s="37">
        <f t="shared" si="52"/>
        <v>0</v>
      </c>
      <c r="J102" s="80"/>
      <c r="K102" s="80"/>
      <c r="L102" s="80"/>
      <c r="M102" s="80"/>
      <c r="N102" s="80"/>
      <c r="O102" s="80"/>
      <c r="P102" s="37"/>
      <c r="Q102" s="81"/>
      <c r="R102" s="37">
        <f t="shared" si="53"/>
        <v>0</v>
      </c>
      <c r="S102" s="155"/>
      <c r="T102" s="39">
        <f t="shared" si="35"/>
        <v>0</v>
      </c>
    </row>
    <row r="103" spans="1:28" s="125" customFormat="1" ht="17.25" customHeight="1">
      <c r="A103" s="168" t="s">
        <v>108</v>
      </c>
      <c r="B103" s="169" t="s">
        <v>109</v>
      </c>
      <c r="C103" s="97">
        <f>SUM(C104:C111)</f>
        <v>1175</v>
      </c>
      <c r="D103" s="97">
        <f>SUM(D104:D111)</f>
        <v>610</v>
      </c>
      <c r="E103" s="97">
        <f>SUM(E104:E111)</f>
        <v>565</v>
      </c>
      <c r="F103" s="97">
        <f>SUM(F104:F111)</f>
        <v>10</v>
      </c>
      <c r="G103" s="97">
        <f>SUM(G104:G111)</f>
        <v>0</v>
      </c>
      <c r="H103" s="97">
        <f>SUM(J103:Q103)</f>
        <v>1165</v>
      </c>
      <c r="I103" s="97">
        <f>SUM(J103:P103)</f>
        <v>659</v>
      </c>
      <c r="J103" s="97">
        <f aca="true" t="shared" si="54" ref="J103:Q103">SUM(J104:J111)</f>
        <v>365</v>
      </c>
      <c r="K103" s="97">
        <f t="shared" si="54"/>
        <v>9</v>
      </c>
      <c r="L103" s="97">
        <f t="shared" si="54"/>
        <v>285</v>
      </c>
      <c r="M103" s="97">
        <f t="shared" si="54"/>
        <v>0</v>
      </c>
      <c r="N103" s="97">
        <f t="shared" si="54"/>
        <v>0</v>
      </c>
      <c r="O103" s="97">
        <f t="shared" si="54"/>
        <v>0</v>
      </c>
      <c r="P103" s="97">
        <f t="shared" si="54"/>
        <v>0</v>
      </c>
      <c r="Q103" s="97">
        <f t="shared" si="54"/>
        <v>506</v>
      </c>
      <c r="R103" s="97">
        <f>SUM(L103:Q103)</f>
        <v>791</v>
      </c>
      <c r="S103" s="165">
        <f>(J103+K103)/I103*100</f>
        <v>56.752655538694995</v>
      </c>
      <c r="T103" s="75">
        <f t="shared" si="35"/>
        <v>1175</v>
      </c>
      <c r="U103" s="123"/>
      <c r="V103" s="123"/>
      <c r="W103" s="123"/>
      <c r="X103" s="123"/>
      <c r="Y103" s="123"/>
      <c r="Z103" s="123"/>
      <c r="AA103" s="123"/>
      <c r="AB103" s="124"/>
    </row>
    <row r="104" spans="1:20" ht="17.25" customHeight="1">
      <c r="A104" s="78">
        <v>1</v>
      </c>
      <c r="B104" s="79" t="s">
        <v>121</v>
      </c>
      <c r="C104" s="37">
        <f>SUM(D104:E104)</f>
        <v>1</v>
      </c>
      <c r="D104" s="37">
        <v>0</v>
      </c>
      <c r="E104" s="80">
        <v>1</v>
      </c>
      <c r="F104" s="80"/>
      <c r="G104" s="80"/>
      <c r="H104" s="37">
        <f aca="true" t="shared" si="55" ref="H104:H111">SUM(J104:Q104)</f>
        <v>1</v>
      </c>
      <c r="I104" s="37">
        <f aca="true" t="shared" si="56" ref="I104:I111">SUM(J104:P104)</f>
        <v>1</v>
      </c>
      <c r="J104" s="80">
        <v>1</v>
      </c>
      <c r="K104" s="80"/>
      <c r="L104" s="80">
        <v>0</v>
      </c>
      <c r="M104" s="80"/>
      <c r="N104" s="80"/>
      <c r="O104" s="80"/>
      <c r="P104" s="37"/>
      <c r="Q104" s="81">
        <v>0</v>
      </c>
      <c r="R104" s="37">
        <f aca="true" t="shared" si="57" ref="R104:R111">SUM(L104:Q104)</f>
        <v>0</v>
      </c>
      <c r="S104" s="155">
        <f aca="true" t="shared" si="58" ref="S104:S110">(J104+K104)/I104*100</f>
        <v>100</v>
      </c>
      <c r="T104" s="39">
        <f t="shared" si="35"/>
        <v>1</v>
      </c>
    </row>
    <row r="105" spans="1:20" ht="17.25" customHeight="1">
      <c r="A105" s="78">
        <v>2</v>
      </c>
      <c r="B105" s="135" t="s">
        <v>184</v>
      </c>
      <c r="C105" s="37">
        <f aca="true" t="shared" si="59" ref="C105:C111">SUM(D105:E105)</f>
        <v>191</v>
      </c>
      <c r="D105" s="37">
        <v>105</v>
      </c>
      <c r="E105" s="80">
        <v>86</v>
      </c>
      <c r="F105" s="80">
        <v>6</v>
      </c>
      <c r="G105" s="80"/>
      <c r="H105" s="37">
        <f t="shared" si="55"/>
        <v>185</v>
      </c>
      <c r="I105" s="37">
        <f t="shared" si="56"/>
        <v>104</v>
      </c>
      <c r="J105" s="80">
        <v>58</v>
      </c>
      <c r="K105" s="80">
        <v>3</v>
      </c>
      <c r="L105" s="80">
        <v>43</v>
      </c>
      <c r="M105" s="80"/>
      <c r="N105" s="80"/>
      <c r="O105" s="80"/>
      <c r="P105" s="37"/>
      <c r="Q105" s="81">
        <v>81</v>
      </c>
      <c r="R105" s="37">
        <f t="shared" si="57"/>
        <v>124</v>
      </c>
      <c r="S105" s="155">
        <f t="shared" si="58"/>
        <v>58.65384615384615</v>
      </c>
      <c r="T105" s="39">
        <f t="shared" si="35"/>
        <v>191</v>
      </c>
    </row>
    <row r="106" spans="1:20" ht="17.25" customHeight="1">
      <c r="A106" s="78">
        <v>3</v>
      </c>
      <c r="B106" s="79" t="s">
        <v>115</v>
      </c>
      <c r="C106" s="37">
        <f t="shared" si="59"/>
        <v>150</v>
      </c>
      <c r="D106" s="37">
        <v>79</v>
      </c>
      <c r="E106" s="80">
        <v>71</v>
      </c>
      <c r="F106" s="80"/>
      <c r="G106" s="80"/>
      <c r="H106" s="37">
        <f t="shared" si="55"/>
        <v>150</v>
      </c>
      <c r="I106" s="37">
        <f t="shared" si="56"/>
        <v>85</v>
      </c>
      <c r="J106" s="80">
        <v>50</v>
      </c>
      <c r="K106" s="80">
        <v>2</v>
      </c>
      <c r="L106" s="80">
        <v>33</v>
      </c>
      <c r="M106" s="80"/>
      <c r="N106" s="80"/>
      <c r="O106" s="80"/>
      <c r="P106" s="37"/>
      <c r="Q106" s="81">
        <v>65</v>
      </c>
      <c r="R106" s="37">
        <f t="shared" si="57"/>
        <v>98</v>
      </c>
      <c r="S106" s="155">
        <f t="shared" si="58"/>
        <v>61.1764705882353</v>
      </c>
      <c r="T106" s="39">
        <f t="shared" si="35"/>
        <v>150</v>
      </c>
    </row>
    <row r="107" spans="1:20" ht="17.25" customHeight="1">
      <c r="A107" s="78">
        <v>4</v>
      </c>
      <c r="B107" s="79" t="s">
        <v>122</v>
      </c>
      <c r="C107" s="37">
        <f t="shared" si="59"/>
        <v>135</v>
      </c>
      <c r="D107" s="37">
        <v>70</v>
      </c>
      <c r="E107" s="80">
        <v>65</v>
      </c>
      <c r="F107" s="80">
        <v>1</v>
      </c>
      <c r="G107" s="80"/>
      <c r="H107" s="37">
        <f t="shared" si="55"/>
        <v>134</v>
      </c>
      <c r="I107" s="37">
        <f t="shared" si="56"/>
        <v>81</v>
      </c>
      <c r="J107" s="80">
        <v>51</v>
      </c>
      <c r="K107" s="80"/>
      <c r="L107" s="80">
        <v>30</v>
      </c>
      <c r="M107" s="80"/>
      <c r="N107" s="80"/>
      <c r="O107" s="80"/>
      <c r="P107" s="37"/>
      <c r="Q107" s="81">
        <v>53</v>
      </c>
      <c r="R107" s="37">
        <f t="shared" si="57"/>
        <v>83</v>
      </c>
      <c r="S107" s="155">
        <f t="shared" si="58"/>
        <v>62.96296296296296</v>
      </c>
      <c r="T107" s="39">
        <f t="shared" si="35"/>
        <v>135</v>
      </c>
    </row>
    <row r="108" spans="1:20" ht="17.25" customHeight="1">
      <c r="A108" s="78">
        <v>5</v>
      </c>
      <c r="B108" s="79" t="s">
        <v>123</v>
      </c>
      <c r="C108" s="37">
        <f t="shared" si="59"/>
        <v>247</v>
      </c>
      <c r="D108" s="37">
        <v>121</v>
      </c>
      <c r="E108" s="80">
        <v>126</v>
      </c>
      <c r="F108" s="80"/>
      <c r="G108" s="80"/>
      <c r="H108" s="37">
        <f t="shared" si="55"/>
        <v>247</v>
      </c>
      <c r="I108" s="37">
        <f t="shared" si="56"/>
        <v>148</v>
      </c>
      <c r="J108" s="80">
        <v>86</v>
      </c>
      <c r="K108" s="80">
        <v>2</v>
      </c>
      <c r="L108" s="80">
        <v>60</v>
      </c>
      <c r="M108" s="80"/>
      <c r="N108" s="80"/>
      <c r="O108" s="80"/>
      <c r="P108" s="37"/>
      <c r="Q108" s="81">
        <v>99</v>
      </c>
      <c r="R108" s="37">
        <f t="shared" si="57"/>
        <v>159</v>
      </c>
      <c r="S108" s="155">
        <f t="shared" si="58"/>
        <v>59.45945945945946</v>
      </c>
      <c r="T108" s="39">
        <f t="shared" si="35"/>
        <v>247</v>
      </c>
    </row>
    <row r="109" spans="1:20" ht="17.25" customHeight="1">
      <c r="A109" s="78">
        <v>6</v>
      </c>
      <c r="B109" s="79" t="s">
        <v>140</v>
      </c>
      <c r="C109" s="37">
        <f t="shared" si="59"/>
        <v>206</v>
      </c>
      <c r="D109" s="37">
        <v>105</v>
      </c>
      <c r="E109" s="80">
        <v>101</v>
      </c>
      <c r="F109" s="80">
        <v>2</v>
      </c>
      <c r="G109" s="80"/>
      <c r="H109" s="37">
        <f>SUM(J109:Q109)</f>
        <v>204</v>
      </c>
      <c r="I109" s="37">
        <f>SUM(J109:P109)</f>
        <v>108</v>
      </c>
      <c r="J109" s="80">
        <v>57</v>
      </c>
      <c r="K109" s="80">
        <v>1</v>
      </c>
      <c r="L109" s="80">
        <v>50</v>
      </c>
      <c r="M109" s="80"/>
      <c r="N109" s="80"/>
      <c r="O109" s="80"/>
      <c r="P109" s="37"/>
      <c r="Q109" s="81">
        <v>96</v>
      </c>
      <c r="R109" s="37">
        <f>SUM(L109:Q109)</f>
        <v>146</v>
      </c>
      <c r="S109" s="155">
        <f>(J109+K109)/I109*100</f>
        <v>53.70370370370371</v>
      </c>
      <c r="T109" s="39">
        <f t="shared" si="35"/>
        <v>206</v>
      </c>
    </row>
    <row r="110" spans="1:20" ht="17.25" customHeight="1">
      <c r="A110" s="78">
        <v>7</v>
      </c>
      <c r="B110" s="79" t="s">
        <v>120</v>
      </c>
      <c r="C110" s="37">
        <f t="shared" si="59"/>
        <v>245</v>
      </c>
      <c r="D110" s="37">
        <v>130</v>
      </c>
      <c r="E110" s="80">
        <v>115</v>
      </c>
      <c r="F110" s="80">
        <v>1</v>
      </c>
      <c r="G110" s="80"/>
      <c r="H110" s="37">
        <f t="shared" si="55"/>
        <v>244</v>
      </c>
      <c r="I110" s="37">
        <f t="shared" si="56"/>
        <v>132</v>
      </c>
      <c r="J110" s="80">
        <v>62</v>
      </c>
      <c r="K110" s="80">
        <v>1</v>
      </c>
      <c r="L110" s="80">
        <v>69</v>
      </c>
      <c r="M110" s="80"/>
      <c r="N110" s="80"/>
      <c r="O110" s="80"/>
      <c r="P110" s="37"/>
      <c r="Q110" s="81">
        <v>112</v>
      </c>
      <c r="R110" s="37">
        <f t="shared" si="57"/>
        <v>181</v>
      </c>
      <c r="S110" s="155">
        <f t="shared" si="58"/>
        <v>47.72727272727273</v>
      </c>
      <c r="T110" s="39">
        <f t="shared" si="35"/>
        <v>245</v>
      </c>
    </row>
    <row r="111" spans="1:20" ht="17.25" customHeight="1">
      <c r="A111" s="78"/>
      <c r="B111" s="82"/>
      <c r="C111" s="37">
        <f t="shared" si="59"/>
        <v>0</v>
      </c>
      <c r="D111" s="37"/>
      <c r="E111" s="80"/>
      <c r="F111" s="80"/>
      <c r="G111" s="80"/>
      <c r="H111" s="37">
        <f t="shared" si="55"/>
        <v>0</v>
      </c>
      <c r="I111" s="37">
        <f t="shared" si="56"/>
        <v>0</v>
      </c>
      <c r="J111" s="80"/>
      <c r="K111" s="80"/>
      <c r="L111" s="80"/>
      <c r="M111" s="80"/>
      <c r="N111" s="80"/>
      <c r="O111" s="80"/>
      <c r="P111" s="37"/>
      <c r="Q111" s="81"/>
      <c r="R111" s="37">
        <f t="shared" si="57"/>
        <v>0</v>
      </c>
      <c r="S111" s="155"/>
      <c r="T111" s="39">
        <f t="shared" si="35"/>
        <v>0</v>
      </c>
    </row>
    <row r="112" spans="1:28" s="125" customFormat="1" ht="17.25" customHeight="1">
      <c r="A112" s="168" t="s">
        <v>110</v>
      </c>
      <c r="B112" s="169" t="s">
        <v>111</v>
      </c>
      <c r="C112" s="97">
        <f>SUM(C113:C118)</f>
        <v>1391</v>
      </c>
      <c r="D112" s="97">
        <f aca="true" t="shared" si="60" ref="D112:R112">SUM(D113:D118)</f>
        <v>801</v>
      </c>
      <c r="E112" s="97">
        <f t="shared" si="60"/>
        <v>590</v>
      </c>
      <c r="F112" s="97">
        <f t="shared" si="60"/>
        <v>1</v>
      </c>
      <c r="G112" s="97">
        <f t="shared" si="60"/>
        <v>0</v>
      </c>
      <c r="H112" s="97">
        <f t="shared" si="60"/>
        <v>1390</v>
      </c>
      <c r="I112" s="97">
        <f t="shared" si="60"/>
        <v>956</v>
      </c>
      <c r="J112" s="97">
        <f t="shared" si="60"/>
        <v>332</v>
      </c>
      <c r="K112" s="97">
        <f t="shared" si="60"/>
        <v>16</v>
      </c>
      <c r="L112" s="97">
        <f t="shared" si="60"/>
        <v>604</v>
      </c>
      <c r="M112" s="97">
        <f t="shared" si="60"/>
        <v>1</v>
      </c>
      <c r="N112" s="97">
        <f t="shared" si="60"/>
        <v>3</v>
      </c>
      <c r="O112" s="97">
        <f t="shared" si="60"/>
        <v>0</v>
      </c>
      <c r="P112" s="97">
        <f t="shared" si="60"/>
        <v>0</v>
      </c>
      <c r="Q112" s="97">
        <f t="shared" si="60"/>
        <v>434</v>
      </c>
      <c r="R112" s="97">
        <f t="shared" si="60"/>
        <v>1042</v>
      </c>
      <c r="S112" s="165">
        <f aca="true" t="shared" si="61" ref="S112:S118">(J112+K112)/I112*100</f>
        <v>36.40167364016737</v>
      </c>
      <c r="T112" s="75">
        <f t="shared" si="35"/>
        <v>1391</v>
      </c>
      <c r="U112" s="123"/>
      <c r="V112" s="123"/>
      <c r="W112" s="123"/>
      <c r="X112" s="123"/>
      <c r="Y112" s="123"/>
      <c r="Z112" s="123"/>
      <c r="AA112" s="123"/>
      <c r="AB112" s="124"/>
    </row>
    <row r="113" spans="1:20" ht="17.25" customHeight="1">
      <c r="A113" s="78">
        <v>1</v>
      </c>
      <c r="B113" s="79" t="s">
        <v>124</v>
      </c>
      <c r="C113" s="37">
        <f aca="true" t="shared" si="62" ref="C113:C118">SUM(D113:E113)</f>
        <v>125</v>
      </c>
      <c r="D113" s="37">
        <v>90</v>
      </c>
      <c r="E113" s="80">
        <v>35</v>
      </c>
      <c r="F113" s="80">
        <v>0</v>
      </c>
      <c r="G113" s="80">
        <v>0</v>
      </c>
      <c r="H113" s="37">
        <f aca="true" t="shared" si="63" ref="H113:H118">SUM(J113:Q113)</f>
        <v>125</v>
      </c>
      <c r="I113" s="37">
        <f aca="true" t="shared" si="64" ref="I113:I118">SUM(J113:P113)</f>
        <v>78</v>
      </c>
      <c r="J113" s="80">
        <v>0</v>
      </c>
      <c r="K113" s="80">
        <v>0</v>
      </c>
      <c r="L113" s="80">
        <v>75</v>
      </c>
      <c r="M113" s="80">
        <v>0</v>
      </c>
      <c r="N113" s="80">
        <v>3</v>
      </c>
      <c r="O113" s="80">
        <v>0</v>
      </c>
      <c r="P113" s="37">
        <v>0</v>
      </c>
      <c r="Q113" s="81">
        <v>47</v>
      </c>
      <c r="R113" s="37">
        <f aca="true" t="shared" si="65" ref="R113:R118">SUM(L113:Q113)</f>
        <v>125</v>
      </c>
      <c r="S113" s="155">
        <f t="shared" si="61"/>
        <v>0</v>
      </c>
      <c r="T113" s="39">
        <f t="shared" si="35"/>
        <v>125</v>
      </c>
    </row>
    <row r="114" spans="1:20" ht="17.25" customHeight="1">
      <c r="A114" s="78">
        <v>2</v>
      </c>
      <c r="B114" s="82" t="s">
        <v>197</v>
      </c>
      <c r="C114" s="37">
        <f t="shared" si="62"/>
        <v>167</v>
      </c>
      <c r="D114" s="37">
        <v>116</v>
      </c>
      <c r="E114" s="80">
        <v>51</v>
      </c>
      <c r="F114" s="80">
        <v>0</v>
      </c>
      <c r="G114" s="80">
        <v>0</v>
      </c>
      <c r="H114" s="37">
        <f t="shared" si="63"/>
        <v>167</v>
      </c>
      <c r="I114" s="37">
        <f t="shared" si="64"/>
        <v>96</v>
      </c>
      <c r="J114" s="80">
        <v>10</v>
      </c>
      <c r="K114" s="80">
        <v>0</v>
      </c>
      <c r="L114" s="80">
        <v>85</v>
      </c>
      <c r="M114" s="80">
        <v>1</v>
      </c>
      <c r="N114" s="80">
        <v>0</v>
      </c>
      <c r="O114" s="80">
        <v>0</v>
      </c>
      <c r="P114" s="37">
        <v>0</v>
      </c>
      <c r="Q114" s="81">
        <v>71</v>
      </c>
      <c r="R114" s="37">
        <f t="shared" si="65"/>
        <v>157</v>
      </c>
      <c r="S114" s="155">
        <f>(J114+K114)/I114*100</f>
        <v>10.416666666666668</v>
      </c>
      <c r="T114" s="39">
        <f>SUM(F114:H114)</f>
        <v>167</v>
      </c>
    </row>
    <row r="115" spans="1:20" ht="17.25" customHeight="1">
      <c r="A115" s="78">
        <v>3</v>
      </c>
      <c r="B115" s="82" t="s">
        <v>117</v>
      </c>
      <c r="C115" s="37">
        <f t="shared" si="62"/>
        <v>343</v>
      </c>
      <c r="D115" s="37">
        <v>191</v>
      </c>
      <c r="E115" s="80">
        <v>152</v>
      </c>
      <c r="F115" s="80">
        <v>0</v>
      </c>
      <c r="G115" s="80">
        <v>0</v>
      </c>
      <c r="H115" s="37">
        <f t="shared" si="63"/>
        <v>343</v>
      </c>
      <c r="I115" s="37">
        <f t="shared" si="64"/>
        <v>233</v>
      </c>
      <c r="J115" s="80">
        <v>88</v>
      </c>
      <c r="K115" s="80">
        <v>0</v>
      </c>
      <c r="L115" s="80">
        <v>145</v>
      </c>
      <c r="M115" s="80">
        <v>0</v>
      </c>
      <c r="N115" s="80">
        <v>0</v>
      </c>
      <c r="O115" s="80">
        <v>0</v>
      </c>
      <c r="P115" s="37">
        <v>0</v>
      </c>
      <c r="Q115" s="81">
        <v>110</v>
      </c>
      <c r="R115" s="37">
        <f t="shared" si="65"/>
        <v>255</v>
      </c>
      <c r="S115" s="155">
        <f t="shared" si="61"/>
        <v>37.76824034334764</v>
      </c>
      <c r="T115" s="39">
        <f t="shared" si="35"/>
        <v>343</v>
      </c>
    </row>
    <row r="116" spans="1:20" ht="17.25" customHeight="1">
      <c r="A116" s="78">
        <v>4</v>
      </c>
      <c r="B116" s="82" t="s">
        <v>118</v>
      </c>
      <c r="C116" s="37">
        <f t="shared" si="62"/>
        <v>244</v>
      </c>
      <c r="D116" s="37">
        <v>138</v>
      </c>
      <c r="E116" s="80">
        <v>106</v>
      </c>
      <c r="F116" s="80">
        <v>0</v>
      </c>
      <c r="G116" s="80">
        <v>0</v>
      </c>
      <c r="H116" s="37">
        <f t="shared" si="63"/>
        <v>244</v>
      </c>
      <c r="I116" s="37">
        <f t="shared" si="64"/>
        <v>164</v>
      </c>
      <c r="J116" s="80">
        <v>72</v>
      </c>
      <c r="K116" s="80">
        <v>6</v>
      </c>
      <c r="L116" s="80">
        <v>86</v>
      </c>
      <c r="M116" s="80">
        <v>0</v>
      </c>
      <c r="N116" s="80">
        <v>0</v>
      </c>
      <c r="O116" s="80">
        <v>0</v>
      </c>
      <c r="P116" s="37">
        <v>0</v>
      </c>
      <c r="Q116" s="81">
        <v>80</v>
      </c>
      <c r="R116" s="37">
        <f t="shared" si="65"/>
        <v>166</v>
      </c>
      <c r="S116" s="155">
        <f t="shared" si="61"/>
        <v>47.5609756097561</v>
      </c>
      <c r="T116" s="39">
        <f t="shared" si="35"/>
        <v>244</v>
      </c>
    </row>
    <row r="117" spans="1:20" ht="17.25" customHeight="1">
      <c r="A117" s="78">
        <v>5</v>
      </c>
      <c r="B117" s="82" t="s">
        <v>119</v>
      </c>
      <c r="C117" s="37">
        <f t="shared" si="62"/>
        <v>297</v>
      </c>
      <c r="D117" s="37">
        <v>160</v>
      </c>
      <c r="E117" s="80">
        <v>137</v>
      </c>
      <c r="F117" s="80">
        <v>0</v>
      </c>
      <c r="G117" s="80">
        <v>0</v>
      </c>
      <c r="H117" s="37">
        <f t="shared" si="63"/>
        <v>297</v>
      </c>
      <c r="I117" s="37">
        <f t="shared" si="64"/>
        <v>219</v>
      </c>
      <c r="J117" s="80">
        <v>69</v>
      </c>
      <c r="K117" s="80">
        <v>4</v>
      </c>
      <c r="L117" s="80">
        <v>146</v>
      </c>
      <c r="M117" s="80">
        <v>0</v>
      </c>
      <c r="N117" s="80">
        <v>0</v>
      </c>
      <c r="O117" s="80">
        <v>0</v>
      </c>
      <c r="P117" s="37">
        <v>0</v>
      </c>
      <c r="Q117" s="81">
        <v>78</v>
      </c>
      <c r="R117" s="37">
        <f t="shared" si="65"/>
        <v>224</v>
      </c>
      <c r="S117" s="155">
        <f t="shared" si="61"/>
        <v>33.33333333333333</v>
      </c>
      <c r="T117" s="39">
        <f t="shared" si="35"/>
        <v>297</v>
      </c>
    </row>
    <row r="118" spans="1:20" ht="17.25" customHeight="1">
      <c r="A118" s="78">
        <v>6</v>
      </c>
      <c r="B118" s="82" t="s">
        <v>181</v>
      </c>
      <c r="C118" s="37">
        <f t="shared" si="62"/>
        <v>215</v>
      </c>
      <c r="D118" s="37">
        <v>106</v>
      </c>
      <c r="E118" s="80">
        <v>109</v>
      </c>
      <c r="F118" s="80">
        <v>1</v>
      </c>
      <c r="G118" s="80"/>
      <c r="H118" s="37">
        <f t="shared" si="63"/>
        <v>214</v>
      </c>
      <c r="I118" s="37">
        <f t="shared" si="64"/>
        <v>166</v>
      </c>
      <c r="J118" s="80">
        <v>93</v>
      </c>
      <c r="K118" s="80">
        <v>6</v>
      </c>
      <c r="L118" s="80">
        <v>67</v>
      </c>
      <c r="M118" s="80">
        <v>0</v>
      </c>
      <c r="N118" s="80">
        <v>0</v>
      </c>
      <c r="O118" s="80">
        <v>0</v>
      </c>
      <c r="P118" s="37">
        <v>0</v>
      </c>
      <c r="Q118" s="81">
        <v>48</v>
      </c>
      <c r="R118" s="37">
        <f t="shared" si="65"/>
        <v>115</v>
      </c>
      <c r="S118" s="155">
        <f t="shared" si="61"/>
        <v>59.63855421686747</v>
      </c>
      <c r="T118" s="39">
        <f>SUM(F118:H118)</f>
        <v>215</v>
      </c>
    </row>
    <row r="119" spans="1:20" ht="17.25" customHeight="1">
      <c r="A119" s="78"/>
      <c r="B119" s="82"/>
      <c r="C119" s="37"/>
      <c r="D119" s="37"/>
      <c r="E119" s="80"/>
      <c r="F119" s="80"/>
      <c r="G119" s="80"/>
      <c r="H119" s="37"/>
      <c r="I119" s="37"/>
      <c r="J119" s="80"/>
      <c r="K119" s="80"/>
      <c r="L119" s="80"/>
      <c r="M119" s="80"/>
      <c r="N119" s="80"/>
      <c r="O119" s="80"/>
      <c r="P119" s="37"/>
      <c r="Q119" s="81"/>
      <c r="R119" s="158"/>
      <c r="S119" s="155"/>
      <c r="T119" s="39">
        <f t="shared" si="35"/>
        <v>0</v>
      </c>
    </row>
    <row r="120" spans="1:20" ht="14.25" customHeight="1">
      <c r="A120" s="83"/>
      <c r="B120" s="84"/>
      <c r="C120" s="159"/>
      <c r="D120" s="159"/>
      <c r="E120" s="85"/>
      <c r="F120" s="85"/>
      <c r="G120" s="85"/>
      <c r="H120" s="159"/>
      <c r="I120" s="85"/>
      <c r="J120" s="85"/>
      <c r="K120" s="85"/>
      <c r="L120" s="85"/>
      <c r="M120" s="85"/>
      <c r="N120" s="86"/>
      <c r="O120" s="86"/>
      <c r="P120" s="38"/>
      <c r="Q120" s="87"/>
      <c r="R120" s="160"/>
      <c r="S120" s="161"/>
      <c r="T120" s="39"/>
    </row>
    <row r="121" spans="1:28" s="90" customFormat="1" ht="18.75">
      <c r="A121" s="238" t="s">
        <v>199</v>
      </c>
      <c r="B121" s="238"/>
      <c r="C121" s="238"/>
      <c r="D121" s="238"/>
      <c r="E121" s="238"/>
      <c r="F121" s="30"/>
      <c r="G121" s="30"/>
      <c r="H121" s="30"/>
      <c r="I121" s="30"/>
      <c r="J121" s="30"/>
      <c r="K121" s="30"/>
      <c r="L121" s="30"/>
      <c r="M121" s="241" t="str">
        <f>A121</f>
        <v>Đồng Tháp, ngày 05 tháng 3 năm 2018</v>
      </c>
      <c r="N121" s="241"/>
      <c r="O121" s="241"/>
      <c r="P121" s="241"/>
      <c r="Q121" s="241"/>
      <c r="R121" s="241"/>
      <c r="S121" s="241"/>
      <c r="T121" s="88"/>
      <c r="U121" s="89"/>
      <c r="V121" s="89"/>
      <c r="W121" s="89"/>
      <c r="X121" s="89"/>
      <c r="Y121" s="89"/>
      <c r="Z121" s="89"/>
      <c r="AA121" s="89"/>
      <c r="AB121" s="105"/>
    </row>
    <row r="122" spans="1:28" s="93" customFormat="1" ht="19.5" customHeight="1">
      <c r="A122" s="91"/>
      <c r="B122" s="249" t="s">
        <v>3</v>
      </c>
      <c r="C122" s="249"/>
      <c r="D122" s="249"/>
      <c r="E122" s="249"/>
      <c r="F122" s="31"/>
      <c r="G122" s="31"/>
      <c r="H122" s="31"/>
      <c r="I122" s="31"/>
      <c r="J122" s="31"/>
      <c r="K122" s="31"/>
      <c r="L122" s="31"/>
      <c r="M122" s="31"/>
      <c r="N122" s="239" t="s">
        <v>178</v>
      </c>
      <c r="O122" s="239"/>
      <c r="P122" s="239"/>
      <c r="Q122" s="239"/>
      <c r="R122" s="239"/>
      <c r="S122" s="239"/>
      <c r="T122" s="91"/>
      <c r="U122" s="92"/>
      <c r="V122" s="92"/>
      <c r="W122" s="92"/>
      <c r="X122" s="92"/>
      <c r="Y122" s="92"/>
      <c r="Z122" s="92"/>
      <c r="AA122" s="92"/>
      <c r="AB122" s="106"/>
    </row>
    <row r="123" spans="1:28" s="133" customFormat="1" ht="18.75">
      <c r="A123" s="34"/>
      <c r="B123" s="242"/>
      <c r="C123" s="242"/>
      <c r="D123" s="242"/>
      <c r="E123" s="32"/>
      <c r="F123" s="32"/>
      <c r="G123" s="32"/>
      <c r="H123" s="32"/>
      <c r="I123" s="32"/>
      <c r="J123" s="32"/>
      <c r="K123" s="32"/>
      <c r="L123" s="32"/>
      <c r="M123" s="32"/>
      <c r="N123" s="212" t="s">
        <v>174</v>
      </c>
      <c r="O123" s="212"/>
      <c r="P123" s="212"/>
      <c r="Q123" s="212"/>
      <c r="R123" s="212"/>
      <c r="S123" s="212"/>
      <c r="T123" s="34"/>
      <c r="U123" s="91"/>
      <c r="V123" s="91"/>
      <c r="W123" s="91"/>
      <c r="X123" s="91"/>
      <c r="Y123" s="91"/>
      <c r="Z123" s="91"/>
      <c r="AA123" s="91"/>
      <c r="AB123" s="132"/>
    </row>
    <row r="124" spans="1:28" s="133" customFormat="1" ht="18.75">
      <c r="A124" s="34"/>
      <c r="B124" s="34"/>
      <c r="C124" s="34"/>
      <c r="D124" s="32"/>
      <c r="E124" s="32"/>
      <c r="F124" s="32"/>
      <c r="G124" s="32"/>
      <c r="H124" s="32"/>
      <c r="I124" s="32"/>
      <c r="J124" s="32"/>
      <c r="K124" s="32"/>
      <c r="L124" s="32"/>
      <c r="M124" s="32"/>
      <c r="N124" s="32"/>
      <c r="O124" s="32"/>
      <c r="P124" s="32"/>
      <c r="Q124" s="32"/>
      <c r="R124" s="34"/>
      <c r="S124" s="162"/>
      <c r="T124" s="34"/>
      <c r="U124" s="91"/>
      <c r="V124" s="91"/>
      <c r="W124" s="91"/>
      <c r="X124" s="91"/>
      <c r="Y124" s="91"/>
      <c r="Z124" s="91"/>
      <c r="AA124" s="91"/>
      <c r="AB124" s="132"/>
    </row>
    <row r="125" spans="1:28" s="133" customFormat="1" ht="18.75" hidden="1">
      <c r="A125" s="34" t="s">
        <v>23</v>
      </c>
      <c r="B125" s="34"/>
      <c r="C125" s="34"/>
      <c r="D125" s="32"/>
      <c r="E125" s="32"/>
      <c r="F125" s="32"/>
      <c r="G125" s="32"/>
      <c r="H125" s="32"/>
      <c r="I125" s="32"/>
      <c r="J125" s="32"/>
      <c r="K125" s="32"/>
      <c r="L125" s="32"/>
      <c r="M125" s="32"/>
      <c r="N125" s="32"/>
      <c r="O125" s="32"/>
      <c r="P125" s="32"/>
      <c r="Q125" s="32"/>
      <c r="R125" s="34"/>
      <c r="S125" s="162"/>
      <c r="T125" s="34"/>
      <c r="U125" s="91"/>
      <c r="V125" s="91"/>
      <c r="W125" s="91"/>
      <c r="X125" s="91"/>
      <c r="Y125" s="91"/>
      <c r="Z125" s="91"/>
      <c r="AA125" s="91"/>
      <c r="AB125" s="132"/>
    </row>
    <row r="126" spans="1:28" s="133" customFormat="1" ht="18.75" hidden="1">
      <c r="A126" s="34"/>
      <c r="B126" s="223" t="s">
        <v>29</v>
      </c>
      <c r="C126" s="223"/>
      <c r="D126" s="223"/>
      <c r="E126" s="223"/>
      <c r="F126" s="223"/>
      <c r="G126" s="223"/>
      <c r="H126" s="223"/>
      <c r="I126" s="223"/>
      <c r="J126" s="223"/>
      <c r="K126" s="223"/>
      <c r="L126" s="223"/>
      <c r="M126" s="223"/>
      <c r="N126" s="223"/>
      <c r="O126" s="223"/>
      <c r="P126" s="32"/>
      <c r="Q126" s="32"/>
      <c r="R126" s="34"/>
      <c r="S126" s="162"/>
      <c r="T126" s="34"/>
      <c r="U126" s="91"/>
      <c r="V126" s="91"/>
      <c r="W126" s="91"/>
      <c r="X126" s="91"/>
      <c r="Y126" s="91"/>
      <c r="Z126" s="91"/>
      <c r="AA126" s="91"/>
      <c r="AB126" s="132"/>
    </row>
    <row r="127" spans="1:28" s="133" customFormat="1" ht="18.75" hidden="1">
      <c r="A127" s="34"/>
      <c r="B127" s="223" t="s">
        <v>33</v>
      </c>
      <c r="C127" s="223"/>
      <c r="D127" s="223"/>
      <c r="E127" s="223"/>
      <c r="F127" s="223"/>
      <c r="G127" s="223"/>
      <c r="H127" s="223"/>
      <c r="I127" s="223"/>
      <c r="J127" s="223"/>
      <c r="K127" s="223"/>
      <c r="L127" s="223"/>
      <c r="M127" s="223"/>
      <c r="N127" s="223"/>
      <c r="O127" s="223"/>
      <c r="P127" s="32"/>
      <c r="Q127" s="32"/>
      <c r="R127" s="34"/>
      <c r="S127" s="162"/>
      <c r="T127" s="34"/>
      <c r="U127" s="91"/>
      <c r="V127" s="91"/>
      <c r="W127" s="91"/>
      <c r="X127" s="91"/>
      <c r="Y127" s="91"/>
      <c r="Z127" s="91"/>
      <c r="AA127" s="91"/>
      <c r="AB127" s="132"/>
    </row>
    <row r="128" spans="1:28" s="133" customFormat="1" ht="18.75" hidden="1">
      <c r="A128" s="34"/>
      <c r="B128" s="223" t="s">
        <v>30</v>
      </c>
      <c r="C128" s="223"/>
      <c r="D128" s="223"/>
      <c r="E128" s="223"/>
      <c r="F128" s="223"/>
      <c r="G128" s="223"/>
      <c r="H128" s="223"/>
      <c r="I128" s="223"/>
      <c r="J128" s="223"/>
      <c r="K128" s="223"/>
      <c r="L128" s="223"/>
      <c r="M128" s="223"/>
      <c r="N128" s="223"/>
      <c r="O128" s="223"/>
      <c r="P128" s="32"/>
      <c r="Q128" s="32"/>
      <c r="R128" s="34"/>
      <c r="S128" s="162"/>
      <c r="T128" s="34"/>
      <c r="U128" s="91"/>
      <c r="V128" s="91"/>
      <c r="W128" s="91"/>
      <c r="X128" s="91"/>
      <c r="Y128" s="91"/>
      <c r="Z128" s="91"/>
      <c r="AA128" s="91"/>
      <c r="AB128" s="132"/>
    </row>
    <row r="129" spans="1:28" s="133" customFormat="1" ht="15.75" customHeight="1" hidden="1">
      <c r="A129" s="33"/>
      <c r="B129" s="213" t="s">
        <v>31</v>
      </c>
      <c r="C129" s="213"/>
      <c r="D129" s="213"/>
      <c r="E129" s="213"/>
      <c r="F129" s="213"/>
      <c r="G129" s="213"/>
      <c r="H129" s="213"/>
      <c r="I129" s="213"/>
      <c r="J129" s="213"/>
      <c r="K129" s="213"/>
      <c r="L129" s="213"/>
      <c r="M129" s="213"/>
      <c r="N129" s="213"/>
      <c r="O129" s="213"/>
      <c r="P129" s="33"/>
      <c r="Q129" s="34"/>
      <c r="R129" s="34"/>
      <c r="S129" s="162"/>
      <c r="T129" s="34"/>
      <c r="U129" s="91"/>
      <c r="V129" s="91"/>
      <c r="W129" s="91"/>
      <c r="X129" s="91"/>
      <c r="Y129" s="91"/>
      <c r="Z129" s="91"/>
      <c r="AA129" s="91"/>
      <c r="AB129" s="132"/>
    </row>
    <row r="130" spans="1:28" s="133" customFormat="1" ht="15.75" customHeight="1">
      <c r="A130" s="33"/>
      <c r="B130" s="33"/>
      <c r="C130" s="33"/>
      <c r="D130" s="33"/>
      <c r="E130" s="33"/>
      <c r="F130" s="33"/>
      <c r="G130" s="33"/>
      <c r="H130" s="33"/>
      <c r="I130" s="33"/>
      <c r="J130" s="33"/>
      <c r="K130" s="33"/>
      <c r="L130" s="33"/>
      <c r="M130" s="33"/>
      <c r="N130" s="33"/>
      <c r="O130" s="33"/>
      <c r="P130" s="33"/>
      <c r="Q130" s="34"/>
      <c r="R130" s="34"/>
      <c r="S130" s="162"/>
      <c r="T130" s="34"/>
      <c r="U130" s="91"/>
      <c r="V130" s="91"/>
      <c r="W130" s="91"/>
      <c r="X130" s="91"/>
      <c r="Y130" s="91"/>
      <c r="Z130" s="91"/>
      <c r="AA130" s="91"/>
      <c r="AB130" s="132"/>
    </row>
    <row r="131" spans="1:28" s="133" customFormat="1" ht="18.75">
      <c r="A131" s="33"/>
      <c r="B131" s="33"/>
      <c r="C131" s="33"/>
      <c r="D131" s="33"/>
      <c r="E131" s="33"/>
      <c r="F131" s="33"/>
      <c r="G131" s="33"/>
      <c r="H131" s="33"/>
      <c r="I131" s="33"/>
      <c r="J131" s="33"/>
      <c r="K131" s="33"/>
      <c r="L131" s="33"/>
      <c r="M131" s="33"/>
      <c r="N131" s="33"/>
      <c r="O131" s="33"/>
      <c r="P131" s="33"/>
      <c r="Q131" s="34"/>
      <c r="R131" s="34"/>
      <c r="S131" s="162"/>
      <c r="T131" s="34"/>
      <c r="U131" s="91"/>
      <c r="V131" s="91"/>
      <c r="W131" s="91"/>
      <c r="X131" s="91"/>
      <c r="Y131" s="91"/>
      <c r="Z131" s="91"/>
      <c r="AA131" s="91"/>
      <c r="AB131" s="132"/>
    </row>
    <row r="132" spans="1:28" s="133" customFormat="1" ht="18.75">
      <c r="A132" s="34"/>
      <c r="B132" s="34"/>
      <c r="C132" s="34"/>
      <c r="D132" s="34"/>
      <c r="E132" s="34"/>
      <c r="F132" s="34"/>
      <c r="G132" s="34"/>
      <c r="H132" s="34"/>
      <c r="I132" s="34"/>
      <c r="J132" s="34"/>
      <c r="K132" s="34"/>
      <c r="L132" s="34"/>
      <c r="M132" s="34"/>
      <c r="N132" s="34"/>
      <c r="O132" s="34"/>
      <c r="P132" s="34"/>
      <c r="Q132" s="34"/>
      <c r="R132" s="34"/>
      <c r="S132" s="162"/>
      <c r="T132" s="34"/>
      <c r="U132" s="91"/>
      <c r="V132" s="91"/>
      <c r="W132" s="91"/>
      <c r="X132" s="91"/>
      <c r="Y132" s="91"/>
      <c r="Z132" s="91"/>
      <c r="AA132" s="91"/>
      <c r="AB132" s="132"/>
    </row>
    <row r="133" spans="1:28" s="133" customFormat="1" ht="18.75">
      <c r="A133" s="212" t="s">
        <v>173</v>
      </c>
      <c r="B133" s="212"/>
      <c r="C133" s="212"/>
      <c r="D133" s="212"/>
      <c r="E133" s="212"/>
      <c r="F133" s="34"/>
      <c r="G133" s="34"/>
      <c r="H133" s="34"/>
      <c r="I133" s="34"/>
      <c r="J133" s="34"/>
      <c r="K133" s="34"/>
      <c r="L133" s="34"/>
      <c r="M133" s="34"/>
      <c r="N133" s="212" t="s">
        <v>158</v>
      </c>
      <c r="O133" s="212"/>
      <c r="P133" s="212"/>
      <c r="Q133" s="212"/>
      <c r="R133" s="212"/>
      <c r="S133" s="212"/>
      <c r="T133" s="34"/>
      <c r="U133" s="91"/>
      <c r="V133" s="91"/>
      <c r="W133" s="91"/>
      <c r="X133" s="91"/>
      <c r="Y133" s="91"/>
      <c r="Z133" s="91"/>
      <c r="AA133" s="91"/>
      <c r="AB133" s="132"/>
    </row>
    <row r="134" spans="1:20" ht="15.75">
      <c r="A134" s="39"/>
      <c r="B134" s="39"/>
      <c r="C134" s="163"/>
      <c r="D134" s="163"/>
      <c r="E134" s="39"/>
      <c r="F134" s="39"/>
      <c r="G134" s="39"/>
      <c r="H134" s="163"/>
      <c r="I134" s="163"/>
      <c r="J134" s="39"/>
      <c r="K134" s="39"/>
      <c r="M134" s="39"/>
      <c r="N134" s="39"/>
      <c r="O134" s="39"/>
      <c r="P134" s="39"/>
      <c r="Q134" s="39"/>
      <c r="R134" s="163"/>
      <c r="T134" s="39"/>
    </row>
    <row r="135" spans="1:20" ht="15.75">
      <c r="A135" s="39"/>
      <c r="B135" s="39"/>
      <c r="C135" s="163"/>
      <c r="D135" s="163"/>
      <c r="E135" s="39"/>
      <c r="F135" s="39"/>
      <c r="G135" s="39"/>
      <c r="H135" s="163"/>
      <c r="I135" s="163"/>
      <c r="J135" s="39"/>
      <c r="K135" s="39"/>
      <c r="M135" s="39"/>
      <c r="N135" s="39"/>
      <c r="O135" s="39"/>
      <c r="P135" s="39"/>
      <c r="Q135" s="39"/>
      <c r="R135" s="163"/>
      <c r="T135" s="39"/>
    </row>
    <row r="136" spans="1:20" ht="15.75">
      <c r="A136" s="39"/>
      <c r="B136" s="39"/>
      <c r="C136" s="163"/>
      <c r="D136" s="163"/>
      <c r="E136" s="39"/>
      <c r="F136" s="39"/>
      <c r="G136" s="39"/>
      <c r="H136" s="163"/>
      <c r="I136" s="163"/>
      <c r="J136" s="39"/>
      <c r="K136" s="39"/>
      <c r="M136" s="39"/>
      <c r="N136" s="39"/>
      <c r="O136" s="39"/>
      <c r="P136" s="39"/>
      <c r="Q136" s="39"/>
      <c r="R136" s="163"/>
      <c r="T136" s="39"/>
    </row>
    <row r="137" spans="1:20" ht="45" customHeight="1">
      <c r="A137" s="39"/>
      <c r="B137" s="39"/>
      <c r="C137" s="163"/>
      <c r="D137" s="163"/>
      <c r="E137" s="39"/>
      <c r="F137" s="39"/>
      <c r="G137" s="39"/>
      <c r="H137" s="163"/>
      <c r="I137" s="163"/>
      <c r="J137" s="39"/>
      <c r="K137" s="39"/>
      <c r="M137" s="39"/>
      <c r="N137" s="39"/>
      <c r="O137" s="39"/>
      <c r="P137" s="39"/>
      <c r="Q137" s="39"/>
      <c r="R137" s="163"/>
      <c r="T137" s="39"/>
    </row>
    <row r="138" spans="1:20" ht="15.75">
      <c r="A138" s="39"/>
      <c r="B138" s="39"/>
      <c r="C138" s="163"/>
      <c r="D138" s="163"/>
      <c r="E138" s="39"/>
      <c r="F138" s="39"/>
      <c r="G138" s="39"/>
      <c r="H138" s="163"/>
      <c r="I138" s="163"/>
      <c r="J138" s="39"/>
      <c r="K138" s="39"/>
      <c r="M138" s="39"/>
      <c r="N138" s="39"/>
      <c r="O138" s="39"/>
      <c r="P138" s="39"/>
      <c r="Q138" s="39"/>
      <c r="R138" s="163"/>
      <c r="T138" s="39"/>
    </row>
    <row r="139" spans="1:20" ht="15.75">
      <c r="A139" s="39"/>
      <c r="B139" s="39"/>
      <c r="C139" s="163"/>
      <c r="D139" s="163"/>
      <c r="E139" s="39"/>
      <c r="F139" s="39"/>
      <c r="G139" s="39"/>
      <c r="H139" s="163"/>
      <c r="I139" s="163"/>
      <c r="J139" s="39"/>
      <c r="K139" s="39"/>
      <c r="M139" s="39"/>
      <c r="N139" s="39"/>
      <c r="O139" s="39"/>
      <c r="P139" s="39"/>
      <c r="Q139" s="39"/>
      <c r="R139" s="163"/>
      <c r="T139" s="39"/>
    </row>
    <row r="140" spans="1:20" ht="15.75">
      <c r="A140" s="39"/>
      <c r="B140" s="39"/>
      <c r="C140" s="163"/>
      <c r="D140" s="163"/>
      <c r="E140" s="39"/>
      <c r="F140" s="39"/>
      <c r="G140" s="39"/>
      <c r="H140" s="163"/>
      <c r="I140" s="163"/>
      <c r="J140" s="39"/>
      <c r="K140" s="39"/>
      <c r="M140" s="39"/>
      <c r="N140" s="39"/>
      <c r="O140" s="39"/>
      <c r="P140" s="39"/>
      <c r="Q140" s="39"/>
      <c r="R140" s="163"/>
      <c r="T140" s="39"/>
    </row>
    <row r="141" spans="1:20" ht="15.75">
      <c r="A141" s="39"/>
      <c r="B141" s="39"/>
      <c r="C141" s="163"/>
      <c r="D141" s="163"/>
      <c r="E141" s="39"/>
      <c r="F141" s="39"/>
      <c r="G141" s="39"/>
      <c r="H141" s="163"/>
      <c r="I141" s="163"/>
      <c r="J141" s="39"/>
      <c r="K141" s="39"/>
      <c r="M141" s="39"/>
      <c r="N141" s="39"/>
      <c r="O141" s="39"/>
      <c r="P141" s="39"/>
      <c r="Q141" s="39"/>
      <c r="R141" s="163"/>
      <c r="T141" s="39"/>
    </row>
    <row r="142" spans="1:20" ht="15.75">
      <c r="A142" s="39"/>
      <c r="B142" s="39"/>
      <c r="C142" s="163"/>
      <c r="D142" s="163"/>
      <c r="E142" s="39"/>
      <c r="F142" s="39"/>
      <c r="G142" s="39"/>
      <c r="H142" s="163"/>
      <c r="I142" s="163"/>
      <c r="J142" s="39"/>
      <c r="K142" s="39"/>
      <c r="M142" s="39"/>
      <c r="N142" s="39"/>
      <c r="O142" s="39"/>
      <c r="P142" s="39"/>
      <c r="Q142" s="39"/>
      <c r="R142" s="163"/>
      <c r="T142" s="39"/>
    </row>
    <row r="143" spans="1:20" ht="15.75">
      <c r="A143" s="39"/>
      <c r="B143" s="39"/>
      <c r="C143" s="163"/>
      <c r="D143" s="163"/>
      <c r="E143" s="39"/>
      <c r="F143" s="39"/>
      <c r="G143" s="39"/>
      <c r="H143" s="163"/>
      <c r="I143" s="163"/>
      <c r="J143" s="39"/>
      <c r="K143" s="39"/>
      <c r="M143" s="39"/>
      <c r="N143" s="39"/>
      <c r="O143" s="39"/>
      <c r="P143" s="39"/>
      <c r="Q143" s="39"/>
      <c r="R143" s="163"/>
      <c r="T143" s="39"/>
    </row>
    <row r="144" spans="1:20" ht="15.75">
      <c r="A144" s="39"/>
      <c r="B144" s="39"/>
      <c r="C144" s="163"/>
      <c r="D144" s="163"/>
      <c r="E144" s="39"/>
      <c r="F144" s="39"/>
      <c r="G144" s="39"/>
      <c r="H144" s="163"/>
      <c r="I144" s="163"/>
      <c r="J144" s="39"/>
      <c r="K144" s="39"/>
      <c r="M144" s="39"/>
      <c r="N144" s="39"/>
      <c r="O144" s="39"/>
      <c r="P144" s="39"/>
      <c r="Q144" s="39"/>
      <c r="R144" s="163"/>
      <c r="T144" s="39"/>
    </row>
    <row r="145" spans="1:20" ht="15.75">
      <c r="A145" s="39"/>
      <c r="B145" s="39"/>
      <c r="C145" s="163"/>
      <c r="D145" s="163"/>
      <c r="E145" s="39"/>
      <c r="F145" s="39"/>
      <c r="G145" s="39"/>
      <c r="H145" s="163"/>
      <c r="I145" s="163"/>
      <c r="J145" s="39"/>
      <c r="K145" s="39"/>
      <c r="M145" s="39"/>
      <c r="N145" s="39"/>
      <c r="O145" s="39"/>
      <c r="P145" s="39"/>
      <c r="Q145" s="39"/>
      <c r="R145" s="163"/>
      <c r="T145" s="39"/>
    </row>
    <row r="146" spans="1:20" ht="15.75">
      <c r="A146" s="39"/>
      <c r="B146" s="39"/>
      <c r="C146" s="163"/>
      <c r="D146" s="163"/>
      <c r="E146" s="39"/>
      <c r="F146" s="39"/>
      <c r="G146" s="39"/>
      <c r="H146" s="163"/>
      <c r="I146" s="163"/>
      <c r="J146" s="39"/>
      <c r="K146" s="39"/>
      <c r="M146" s="39"/>
      <c r="N146" s="39"/>
      <c r="O146" s="39"/>
      <c r="P146" s="39"/>
      <c r="Q146" s="39"/>
      <c r="R146" s="163"/>
      <c r="T146" s="39"/>
    </row>
    <row r="147" spans="1:20" ht="15.75">
      <c r="A147" s="39"/>
      <c r="B147" s="39"/>
      <c r="C147" s="163"/>
      <c r="D147" s="163"/>
      <c r="E147" s="39"/>
      <c r="F147" s="39"/>
      <c r="G147" s="39"/>
      <c r="H147" s="163"/>
      <c r="I147" s="163"/>
      <c r="J147" s="39"/>
      <c r="K147" s="39"/>
      <c r="M147" s="39"/>
      <c r="N147" s="39"/>
      <c r="O147" s="39"/>
      <c r="P147" s="39"/>
      <c r="Q147" s="39"/>
      <c r="R147" s="163"/>
      <c r="T147" s="39"/>
    </row>
    <row r="148" spans="1:20" ht="15.75">
      <c r="A148" s="39"/>
      <c r="B148" s="39"/>
      <c r="C148" s="163"/>
      <c r="D148" s="163"/>
      <c r="E148" s="39"/>
      <c r="F148" s="39"/>
      <c r="G148" s="39"/>
      <c r="H148" s="163"/>
      <c r="I148" s="163"/>
      <c r="J148" s="39"/>
      <c r="K148" s="39"/>
      <c r="M148" s="39"/>
      <c r="N148" s="39"/>
      <c r="O148" s="39"/>
      <c r="P148" s="39"/>
      <c r="Q148" s="39"/>
      <c r="R148" s="163"/>
      <c r="T148" s="39"/>
    </row>
    <row r="149" spans="1:20" ht="15.75">
      <c r="A149" s="39"/>
      <c r="B149" s="39"/>
      <c r="C149" s="163"/>
      <c r="D149" s="163"/>
      <c r="E149" s="39"/>
      <c r="F149" s="39"/>
      <c r="G149" s="39"/>
      <c r="H149" s="163"/>
      <c r="I149" s="163"/>
      <c r="J149" s="39"/>
      <c r="K149" s="39"/>
      <c r="M149" s="39"/>
      <c r="N149" s="39"/>
      <c r="O149" s="39"/>
      <c r="P149" s="39"/>
      <c r="Q149" s="39"/>
      <c r="R149" s="163"/>
      <c r="T149" s="39"/>
    </row>
    <row r="150" spans="1:20" ht="15.75">
      <c r="A150" s="39"/>
      <c r="B150" s="39"/>
      <c r="C150" s="163"/>
      <c r="D150" s="163"/>
      <c r="E150" s="39"/>
      <c r="F150" s="39"/>
      <c r="G150" s="39"/>
      <c r="H150" s="163"/>
      <c r="I150" s="163"/>
      <c r="J150" s="39"/>
      <c r="K150" s="39"/>
      <c r="M150" s="39"/>
      <c r="N150" s="39"/>
      <c r="O150" s="39"/>
      <c r="P150" s="39"/>
      <c r="Q150" s="39"/>
      <c r="R150" s="163"/>
      <c r="T150" s="39"/>
    </row>
    <row r="151" spans="1:20" ht="15.75">
      <c r="A151" s="39"/>
      <c r="B151" s="39"/>
      <c r="C151" s="163"/>
      <c r="D151" s="163"/>
      <c r="E151" s="39"/>
      <c r="F151" s="39"/>
      <c r="G151" s="39"/>
      <c r="H151" s="163"/>
      <c r="I151" s="163"/>
      <c r="J151" s="39"/>
      <c r="K151" s="39"/>
      <c r="M151" s="39"/>
      <c r="N151" s="39"/>
      <c r="O151" s="39"/>
      <c r="P151" s="39"/>
      <c r="Q151" s="39"/>
      <c r="R151" s="163"/>
      <c r="T151" s="39"/>
    </row>
    <row r="152" spans="1:20" ht="15.75">
      <c r="A152" s="39"/>
      <c r="B152" s="39"/>
      <c r="C152" s="163"/>
      <c r="D152" s="163"/>
      <c r="E152" s="39"/>
      <c r="F152" s="39"/>
      <c r="G152" s="39"/>
      <c r="H152" s="163"/>
      <c r="I152" s="163"/>
      <c r="J152" s="39"/>
      <c r="K152" s="39"/>
      <c r="M152" s="39"/>
      <c r="N152" s="39"/>
      <c r="O152" s="39"/>
      <c r="P152" s="39"/>
      <c r="Q152" s="39"/>
      <c r="R152" s="163"/>
      <c r="T152" s="39"/>
    </row>
    <row r="153" spans="1:20" ht="15.75">
      <c r="A153" s="39"/>
      <c r="B153" s="39"/>
      <c r="C153" s="163"/>
      <c r="D153" s="163"/>
      <c r="E153" s="39"/>
      <c r="F153" s="39"/>
      <c r="G153" s="39"/>
      <c r="H153" s="163"/>
      <c r="I153" s="163"/>
      <c r="J153" s="39"/>
      <c r="K153" s="39"/>
      <c r="M153" s="39"/>
      <c r="N153" s="39"/>
      <c r="O153" s="39"/>
      <c r="P153" s="39"/>
      <c r="Q153" s="39"/>
      <c r="R153" s="163"/>
      <c r="T153" s="39"/>
    </row>
    <row r="154" spans="1:20" ht="15.75">
      <c r="A154" s="39"/>
      <c r="B154" s="39"/>
      <c r="C154" s="163"/>
      <c r="D154" s="163"/>
      <c r="E154" s="39"/>
      <c r="F154" s="39"/>
      <c r="G154" s="39"/>
      <c r="H154" s="163"/>
      <c r="I154" s="163"/>
      <c r="J154" s="39"/>
      <c r="K154" s="39"/>
      <c r="M154" s="39"/>
      <c r="N154" s="39"/>
      <c r="O154" s="39"/>
      <c r="P154" s="39"/>
      <c r="Q154" s="39"/>
      <c r="R154" s="163"/>
      <c r="T154" s="39"/>
    </row>
    <row r="155" spans="1:20" ht="15.75">
      <c r="A155" s="39"/>
      <c r="B155" s="39"/>
      <c r="C155" s="163"/>
      <c r="D155" s="163"/>
      <c r="E155" s="39"/>
      <c r="F155" s="39"/>
      <c r="G155" s="39"/>
      <c r="H155" s="163"/>
      <c r="I155" s="163"/>
      <c r="J155" s="39"/>
      <c r="K155" s="39"/>
      <c r="M155" s="39"/>
      <c r="N155" s="39"/>
      <c r="O155" s="39"/>
      <c r="P155" s="39"/>
      <c r="Q155" s="39"/>
      <c r="R155" s="163"/>
      <c r="T155" s="39"/>
    </row>
    <row r="156" spans="1:20" ht="15.75">
      <c r="A156" s="39"/>
      <c r="B156" s="39"/>
      <c r="C156" s="163"/>
      <c r="D156" s="163"/>
      <c r="E156" s="39"/>
      <c r="F156" s="39"/>
      <c r="G156" s="39"/>
      <c r="H156" s="163"/>
      <c r="I156" s="163"/>
      <c r="J156" s="39"/>
      <c r="K156" s="39"/>
      <c r="M156" s="39"/>
      <c r="N156" s="39"/>
      <c r="O156" s="39"/>
      <c r="P156" s="39"/>
      <c r="Q156" s="39"/>
      <c r="R156" s="163"/>
      <c r="T156" s="39"/>
    </row>
    <row r="157" spans="1:20" ht="15.75">
      <c r="A157" s="39"/>
      <c r="B157" s="39"/>
      <c r="C157" s="163"/>
      <c r="D157" s="163"/>
      <c r="E157" s="39"/>
      <c r="F157" s="39"/>
      <c r="G157" s="39"/>
      <c r="H157" s="163"/>
      <c r="I157" s="163"/>
      <c r="J157" s="39"/>
      <c r="K157" s="39"/>
      <c r="M157" s="39"/>
      <c r="N157" s="39"/>
      <c r="O157" s="39"/>
      <c r="P157" s="39"/>
      <c r="Q157" s="39"/>
      <c r="R157" s="163"/>
      <c r="T157" s="39"/>
    </row>
    <row r="158" spans="1:20" ht="15.75">
      <c r="A158" s="39"/>
      <c r="B158" s="39"/>
      <c r="C158" s="163"/>
      <c r="D158" s="163"/>
      <c r="E158" s="39"/>
      <c r="F158" s="39"/>
      <c r="G158" s="39"/>
      <c r="H158" s="163"/>
      <c r="I158" s="163"/>
      <c r="J158" s="39"/>
      <c r="K158" s="39"/>
      <c r="M158" s="39"/>
      <c r="N158" s="39"/>
      <c r="O158" s="39"/>
      <c r="P158" s="39"/>
      <c r="Q158" s="39"/>
      <c r="R158" s="163"/>
      <c r="T158" s="39"/>
    </row>
    <row r="159" spans="1:20" ht="15.75">
      <c r="A159" s="39"/>
      <c r="B159" s="39"/>
      <c r="C159" s="163"/>
      <c r="D159" s="163"/>
      <c r="E159" s="39"/>
      <c r="F159" s="39"/>
      <c r="G159" s="39"/>
      <c r="H159" s="163"/>
      <c r="I159" s="163"/>
      <c r="J159" s="39"/>
      <c r="K159" s="39"/>
      <c r="M159" s="39"/>
      <c r="N159" s="39"/>
      <c r="O159" s="39"/>
      <c r="P159" s="39"/>
      <c r="Q159" s="39"/>
      <c r="R159" s="163"/>
      <c r="T159" s="39"/>
    </row>
    <row r="160" spans="1:20" ht="15.75">
      <c r="A160" s="39"/>
      <c r="B160" s="39"/>
      <c r="C160" s="163"/>
      <c r="D160" s="163"/>
      <c r="E160" s="39"/>
      <c r="F160" s="39"/>
      <c r="G160" s="39"/>
      <c r="H160" s="163"/>
      <c r="I160" s="163"/>
      <c r="J160" s="39"/>
      <c r="K160" s="39"/>
      <c r="M160" s="39"/>
      <c r="N160" s="39"/>
      <c r="O160" s="39"/>
      <c r="P160" s="39"/>
      <c r="Q160" s="39"/>
      <c r="R160" s="163"/>
      <c r="T160" s="39"/>
    </row>
    <row r="161" spans="1:20" ht="15.75">
      <c r="A161" s="39"/>
      <c r="B161" s="39"/>
      <c r="C161" s="163"/>
      <c r="D161" s="163"/>
      <c r="E161" s="39"/>
      <c r="F161" s="39"/>
      <c r="G161" s="39"/>
      <c r="H161" s="163"/>
      <c r="I161" s="163"/>
      <c r="J161" s="39"/>
      <c r="K161" s="39"/>
      <c r="M161" s="39"/>
      <c r="N161" s="39"/>
      <c r="O161" s="39"/>
      <c r="P161" s="39"/>
      <c r="Q161" s="39"/>
      <c r="R161" s="163"/>
      <c r="T161" s="39"/>
    </row>
    <row r="162" spans="1:20" ht="15.75">
      <c r="A162" s="39"/>
      <c r="B162" s="39"/>
      <c r="C162" s="163"/>
      <c r="D162" s="163"/>
      <c r="E162" s="39"/>
      <c r="F162" s="39"/>
      <c r="G162" s="39"/>
      <c r="H162" s="163"/>
      <c r="I162" s="163"/>
      <c r="J162" s="39"/>
      <c r="K162" s="39"/>
      <c r="M162" s="39"/>
      <c r="N162" s="39"/>
      <c r="O162" s="39"/>
      <c r="P162" s="39"/>
      <c r="Q162" s="39"/>
      <c r="R162" s="163"/>
      <c r="T162" s="39"/>
    </row>
    <row r="163" spans="1:20" ht="15.75">
      <c r="A163" s="39"/>
      <c r="B163" s="39"/>
      <c r="C163" s="163"/>
      <c r="D163" s="163"/>
      <c r="E163" s="39"/>
      <c r="F163" s="39"/>
      <c r="G163" s="39"/>
      <c r="H163" s="163"/>
      <c r="I163" s="163"/>
      <c r="J163" s="39"/>
      <c r="K163" s="39"/>
      <c r="M163" s="39"/>
      <c r="N163" s="39"/>
      <c r="O163" s="39"/>
      <c r="P163" s="39"/>
      <c r="Q163" s="39"/>
      <c r="R163" s="163"/>
      <c r="T163" s="39"/>
    </row>
    <row r="164" spans="1:20" ht="15.75">
      <c r="A164" s="39"/>
      <c r="B164" s="39"/>
      <c r="C164" s="163"/>
      <c r="D164" s="163"/>
      <c r="E164" s="39"/>
      <c r="F164" s="39"/>
      <c r="G164" s="39"/>
      <c r="H164" s="163"/>
      <c r="I164" s="163"/>
      <c r="J164" s="39"/>
      <c r="K164" s="39"/>
      <c r="M164" s="39"/>
      <c r="N164" s="39"/>
      <c r="O164" s="39"/>
      <c r="P164" s="39"/>
      <c r="Q164" s="39"/>
      <c r="R164" s="163"/>
      <c r="T164" s="39"/>
    </row>
    <row r="165" spans="1:20" ht="15.75">
      <c r="A165" s="39"/>
      <c r="B165" s="39"/>
      <c r="C165" s="163"/>
      <c r="D165" s="163"/>
      <c r="E165" s="39"/>
      <c r="F165" s="39"/>
      <c r="G165" s="39"/>
      <c r="H165" s="163"/>
      <c r="I165" s="163"/>
      <c r="J165" s="39"/>
      <c r="K165" s="39"/>
      <c r="M165" s="39"/>
      <c r="N165" s="39"/>
      <c r="O165" s="39"/>
      <c r="P165" s="39"/>
      <c r="Q165" s="39"/>
      <c r="R165" s="163"/>
      <c r="T165" s="39"/>
    </row>
    <row r="166" spans="1:20" ht="15.75">
      <c r="A166" s="39"/>
      <c r="B166" s="39"/>
      <c r="C166" s="163"/>
      <c r="D166" s="163"/>
      <c r="E166" s="39"/>
      <c r="F166" s="39"/>
      <c r="G166" s="39"/>
      <c r="H166" s="163"/>
      <c r="I166" s="163"/>
      <c r="J166" s="39"/>
      <c r="K166" s="39"/>
      <c r="M166" s="39"/>
      <c r="N166" s="39"/>
      <c r="O166" s="39"/>
      <c r="P166" s="39"/>
      <c r="Q166" s="39"/>
      <c r="R166" s="163"/>
      <c r="T166" s="39"/>
    </row>
    <row r="167" spans="1:20" ht="15.75">
      <c r="A167" s="39"/>
      <c r="B167" s="39"/>
      <c r="C167" s="163"/>
      <c r="D167" s="163"/>
      <c r="E167" s="39"/>
      <c r="F167" s="39"/>
      <c r="G167" s="39"/>
      <c r="H167" s="163"/>
      <c r="I167" s="163"/>
      <c r="J167" s="39"/>
      <c r="K167" s="39"/>
      <c r="M167" s="39"/>
      <c r="N167" s="39"/>
      <c r="O167" s="39"/>
      <c r="P167" s="39"/>
      <c r="Q167" s="39"/>
      <c r="R167" s="163"/>
      <c r="T167" s="39"/>
    </row>
    <row r="168" spans="1:20" ht="15.75">
      <c r="A168" s="39"/>
      <c r="B168" s="39"/>
      <c r="C168" s="163"/>
      <c r="D168" s="163"/>
      <c r="E168" s="39"/>
      <c r="F168" s="39"/>
      <c r="G168" s="39"/>
      <c r="H168" s="163"/>
      <c r="I168" s="163"/>
      <c r="J168" s="39"/>
      <c r="K168" s="39"/>
      <c r="M168" s="39"/>
      <c r="N168" s="39"/>
      <c r="O168" s="39"/>
      <c r="P168" s="39"/>
      <c r="Q168" s="39"/>
      <c r="R168" s="163"/>
      <c r="T168" s="39"/>
    </row>
    <row r="169" spans="1:20" ht="15.75">
      <c r="A169" s="39"/>
      <c r="B169" s="39"/>
      <c r="C169" s="163"/>
      <c r="D169" s="163"/>
      <c r="E169" s="39"/>
      <c r="F169" s="39"/>
      <c r="G169" s="39"/>
      <c r="H169" s="163"/>
      <c r="I169" s="163"/>
      <c r="J169" s="39"/>
      <c r="K169" s="39"/>
      <c r="M169" s="39"/>
      <c r="N169" s="39"/>
      <c r="O169" s="39"/>
      <c r="P169" s="39"/>
      <c r="Q169" s="39"/>
      <c r="R169" s="163"/>
      <c r="T169" s="39"/>
    </row>
    <row r="170" spans="1:20" ht="15.75">
      <c r="A170" s="39"/>
      <c r="B170" s="39"/>
      <c r="C170" s="163"/>
      <c r="D170" s="163"/>
      <c r="E170" s="39"/>
      <c r="F170" s="39"/>
      <c r="G170" s="39"/>
      <c r="H170" s="163"/>
      <c r="I170" s="163"/>
      <c r="J170" s="39"/>
      <c r="K170" s="39"/>
      <c r="M170" s="39"/>
      <c r="N170" s="39"/>
      <c r="O170" s="39"/>
      <c r="P170" s="39"/>
      <c r="Q170" s="39"/>
      <c r="R170" s="163"/>
      <c r="T170" s="39"/>
    </row>
    <row r="171" spans="1:20" ht="15.75">
      <c r="A171" s="39"/>
      <c r="B171" s="39"/>
      <c r="C171" s="163"/>
      <c r="D171" s="163"/>
      <c r="E171" s="39"/>
      <c r="F171" s="39"/>
      <c r="G171" s="39"/>
      <c r="H171" s="163"/>
      <c r="I171" s="163"/>
      <c r="J171" s="39"/>
      <c r="K171" s="39"/>
      <c r="M171" s="39"/>
      <c r="N171" s="39"/>
      <c r="O171" s="39"/>
      <c r="P171" s="39"/>
      <c r="Q171" s="39"/>
      <c r="R171" s="163"/>
      <c r="T171" s="39"/>
    </row>
    <row r="172" spans="1:20" ht="15.75">
      <c r="A172" s="39"/>
      <c r="B172" s="39"/>
      <c r="C172" s="163"/>
      <c r="D172" s="163"/>
      <c r="E172" s="39"/>
      <c r="F172" s="39"/>
      <c r="G172" s="39"/>
      <c r="H172" s="163"/>
      <c r="I172" s="163"/>
      <c r="J172" s="39"/>
      <c r="K172" s="39"/>
      <c r="M172" s="39"/>
      <c r="N172" s="39"/>
      <c r="O172" s="39"/>
      <c r="P172" s="39"/>
      <c r="Q172" s="39"/>
      <c r="R172" s="163"/>
      <c r="T172" s="39"/>
    </row>
    <row r="173" spans="1:20" ht="15.75">
      <c r="A173" s="39"/>
      <c r="B173" s="39"/>
      <c r="C173" s="163"/>
      <c r="D173" s="163"/>
      <c r="E173" s="39"/>
      <c r="F173" s="39"/>
      <c r="G173" s="39"/>
      <c r="H173" s="163"/>
      <c r="I173" s="163"/>
      <c r="J173" s="39"/>
      <c r="K173" s="39"/>
      <c r="M173" s="39"/>
      <c r="N173" s="39"/>
      <c r="O173" s="39"/>
      <c r="P173" s="39"/>
      <c r="Q173" s="39"/>
      <c r="R173" s="163"/>
      <c r="T173" s="39"/>
    </row>
    <row r="174" spans="1:20" ht="15.75">
      <c r="A174" s="39"/>
      <c r="B174" s="39"/>
      <c r="C174" s="163"/>
      <c r="D174" s="163"/>
      <c r="E174" s="39"/>
      <c r="F174" s="39"/>
      <c r="G174" s="39"/>
      <c r="H174" s="163"/>
      <c r="I174" s="163"/>
      <c r="J174" s="39"/>
      <c r="K174" s="39"/>
      <c r="M174" s="39"/>
      <c r="N174" s="39"/>
      <c r="O174" s="39"/>
      <c r="P174" s="39"/>
      <c r="Q174" s="39"/>
      <c r="R174" s="163"/>
      <c r="T174" s="39"/>
    </row>
    <row r="175" spans="1:20" ht="15.75">
      <c r="A175" s="39"/>
      <c r="B175" s="39"/>
      <c r="C175" s="163"/>
      <c r="D175" s="163"/>
      <c r="E175" s="39"/>
      <c r="F175" s="39"/>
      <c r="G175" s="39"/>
      <c r="H175" s="163"/>
      <c r="I175" s="163"/>
      <c r="J175" s="39"/>
      <c r="K175" s="39"/>
      <c r="M175" s="39"/>
      <c r="N175" s="39"/>
      <c r="O175" s="39"/>
      <c r="P175" s="39"/>
      <c r="Q175" s="39"/>
      <c r="R175" s="163"/>
      <c r="T175" s="39"/>
    </row>
    <row r="176" spans="1:20" ht="15.75">
      <c r="A176" s="39"/>
      <c r="B176" s="39"/>
      <c r="C176" s="163"/>
      <c r="D176" s="163"/>
      <c r="E176" s="39"/>
      <c r="F176" s="39"/>
      <c r="G176" s="39"/>
      <c r="H176" s="163"/>
      <c r="I176" s="163"/>
      <c r="J176" s="39"/>
      <c r="K176" s="39"/>
      <c r="M176" s="39"/>
      <c r="N176" s="39"/>
      <c r="O176" s="39"/>
      <c r="P176" s="39"/>
      <c r="Q176" s="39"/>
      <c r="R176" s="163"/>
      <c r="T176" s="39"/>
    </row>
    <row r="177" spans="1:20" ht="15.75">
      <c r="A177" s="39"/>
      <c r="B177" s="39"/>
      <c r="C177" s="163"/>
      <c r="D177" s="163"/>
      <c r="E177" s="39"/>
      <c r="F177" s="39"/>
      <c r="G177" s="39"/>
      <c r="H177" s="163"/>
      <c r="I177" s="163"/>
      <c r="J177" s="39"/>
      <c r="K177" s="39"/>
      <c r="M177" s="39"/>
      <c r="N177" s="39"/>
      <c r="O177" s="39"/>
      <c r="P177" s="39"/>
      <c r="Q177" s="39"/>
      <c r="R177" s="163"/>
      <c r="T177" s="39"/>
    </row>
    <row r="178" spans="1:20" ht="15.75">
      <c r="A178" s="39"/>
      <c r="B178" s="39"/>
      <c r="C178" s="163"/>
      <c r="D178" s="163"/>
      <c r="E178" s="39"/>
      <c r="F178" s="39"/>
      <c r="G178" s="39"/>
      <c r="H178" s="163"/>
      <c r="I178" s="163"/>
      <c r="J178" s="39"/>
      <c r="K178" s="39"/>
      <c r="M178" s="39"/>
      <c r="N178" s="39"/>
      <c r="O178" s="39"/>
      <c r="P178" s="39"/>
      <c r="Q178" s="39"/>
      <c r="R178" s="163"/>
      <c r="T178" s="39"/>
    </row>
    <row r="179" spans="1:20" ht="15.75">
      <c r="A179" s="39"/>
      <c r="B179" s="39"/>
      <c r="C179" s="163"/>
      <c r="D179" s="163"/>
      <c r="E179" s="39"/>
      <c r="F179" s="39"/>
      <c r="G179" s="39"/>
      <c r="H179" s="163"/>
      <c r="I179" s="163"/>
      <c r="J179" s="39"/>
      <c r="K179" s="39"/>
      <c r="M179" s="39"/>
      <c r="N179" s="39"/>
      <c r="O179" s="39"/>
      <c r="P179" s="39"/>
      <c r="Q179" s="39"/>
      <c r="R179" s="163"/>
      <c r="T179" s="39"/>
    </row>
    <row r="180" spans="1:20" ht="15.75">
      <c r="A180" s="39"/>
      <c r="B180" s="39"/>
      <c r="C180" s="163"/>
      <c r="D180" s="163"/>
      <c r="E180" s="39"/>
      <c r="F180" s="39"/>
      <c r="G180" s="39"/>
      <c r="H180" s="163"/>
      <c r="I180" s="163"/>
      <c r="J180" s="39"/>
      <c r="K180" s="39"/>
      <c r="M180" s="39"/>
      <c r="N180" s="39"/>
      <c r="O180" s="39"/>
      <c r="P180" s="39"/>
      <c r="Q180" s="39"/>
      <c r="R180" s="163"/>
      <c r="T180" s="39"/>
    </row>
    <row r="181" spans="1:20" ht="15.75">
      <c r="A181" s="39"/>
      <c r="B181" s="39"/>
      <c r="C181" s="163"/>
      <c r="D181" s="163"/>
      <c r="E181" s="39"/>
      <c r="F181" s="39"/>
      <c r="G181" s="39"/>
      <c r="H181" s="163"/>
      <c r="I181" s="163"/>
      <c r="J181" s="39"/>
      <c r="K181" s="39"/>
      <c r="M181" s="39"/>
      <c r="N181" s="39"/>
      <c r="O181" s="39"/>
      <c r="P181" s="39"/>
      <c r="Q181" s="39"/>
      <c r="R181" s="163"/>
      <c r="T181" s="39"/>
    </row>
    <row r="182" spans="1:20" ht="15.75">
      <c r="A182" s="39"/>
      <c r="B182" s="39"/>
      <c r="C182" s="163"/>
      <c r="D182" s="163"/>
      <c r="E182" s="39"/>
      <c r="F182" s="39"/>
      <c r="G182" s="39"/>
      <c r="H182" s="163"/>
      <c r="I182" s="163"/>
      <c r="J182" s="39"/>
      <c r="K182" s="39"/>
      <c r="M182" s="39"/>
      <c r="N182" s="39"/>
      <c r="O182" s="39"/>
      <c r="P182" s="39"/>
      <c r="Q182" s="39"/>
      <c r="R182" s="163"/>
      <c r="T182" s="39"/>
    </row>
    <row r="183" spans="1:20" ht="15.75">
      <c r="A183" s="39"/>
      <c r="B183" s="39"/>
      <c r="C183" s="163"/>
      <c r="D183" s="163"/>
      <c r="E183" s="39"/>
      <c r="F183" s="39"/>
      <c r="G183" s="39"/>
      <c r="H183" s="163"/>
      <c r="I183" s="163"/>
      <c r="J183" s="39"/>
      <c r="K183" s="39"/>
      <c r="M183" s="39"/>
      <c r="N183" s="39"/>
      <c r="O183" s="39"/>
      <c r="P183" s="39"/>
      <c r="Q183" s="39"/>
      <c r="R183" s="163"/>
      <c r="T183" s="39"/>
    </row>
    <row r="184" spans="1:20" ht="15.75">
      <c r="A184" s="39"/>
      <c r="B184" s="39"/>
      <c r="C184" s="163"/>
      <c r="D184" s="163"/>
      <c r="E184" s="39"/>
      <c r="F184" s="39"/>
      <c r="G184" s="39"/>
      <c r="H184" s="163"/>
      <c r="I184" s="163"/>
      <c r="J184" s="39"/>
      <c r="K184" s="39"/>
      <c r="M184" s="39"/>
      <c r="N184" s="39"/>
      <c r="O184" s="39"/>
      <c r="P184" s="39"/>
      <c r="Q184" s="39"/>
      <c r="R184" s="163"/>
      <c r="T184" s="39"/>
    </row>
    <row r="185" spans="1:20" ht="15.75">
      <c r="A185" s="39"/>
      <c r="B185" s="39"/>
      <c r="C185" s="163"/>
      <c r="D185" s="163"/>
      <c r="E185" s="39"/>
      <c r="F185" s="39"/>
      <c r="G185" s="39"/>
      <c r="H185" s="163"/>
      <c r="I185" s="163"/>
      <c r="J185" s="39"/>
      <c r="K185" s="39"/>
      <c r="M185" s="39"/>
      <c r="N185" s="39"/>
      <c r="O185" s="39"/>
      <c r="P185" s="39"/>
      <c r="Q185" s="39"/>
      <c r="R185" s="163"/>
      <c r="T185" s="39"/>
    </row>
    <row r="186" spans="1:20" ht="15.75">
      <c r="A186" s="39"/>
      <c r="B186" s="39"/>
      <c r="C186" s="163"/>
      <c r="D186" s="163"/>
      <c r="E186" s="39"/>
      <c r="F186" s="39"/>
      <c r="G186" s="39"/>
      <c r="H186" s="163"/>
      <c r="I186" s="163"/>
      <c r="J186" s="39"/>
      <c r="K186" s="39"/>
      <c r="M186" s="39"/>
      <c r="N186" s="39"/>
      <c r="O186" s="39"/>
      <c r="P186" s="39"/>
      <c r="Q186" s="39"/>
      <c r="R186" s="163"/>
      <c r="T186" s="39"/>
    </row>
    <row r="187" spans="1:20" ht="15.75">
      <c r="A187" s="39"/>
      <c r="B187" s="39"/>
      <c r="C187" s="163"/>
      <c r="D187" s="163"/>
      <c r="E187" s="39"/>
      <c r="F187" s="39"/>
      <c r="G187" s="39"/>
      <c r="H187" s="163"/>
      <c r="I187" s="163"/>
      <c r="J187" s="39"/>
      <c r="K187" s="39"/>
      <c r="M187" s="39"/>
      <c r="N187" s="39"/>
      <c r="O187" s="39"/>
      <c r="P187" s="39"/>
      <c r="Q187" s="39"/>
      <c r="R187" s="163"/>
      <c r="T187" s="39"/>
    </row>
    <row r="188" spans="1:20" ht="15.75">
      <c r="A188" s="39"/>
      <c r="B188" s="39"/>
      <c r="C188" s="163"/>
      <c r="D188" s="163"/>
      <c r="E188" s="39"/>
      <c r="F188" s="39"/>
      <c r="G188" s="39"/>
      <c r="H188" s="163"/>
      <c r="I188" s="163"/>
      <c r="J188" s="39"/>
      <c r="K188" s="39"/>
      <c r="M188" s="39"/>
      <c r="N188" s="39"/>
      <c r="O188" s="39"/>
      <c r="P188" s="39"/>
      <c r="Q188" s="39"/>
      <c r="R188" s="163"/>
      <c r="T188" s="39"/>
    </row>
    <row r="189" spans="1:20" ht="15.75">
      <c r="A189" s="39"/>
      <c r="B189" s="39"/>
      <c r="C189" s="163"/>
      <c r="D189" s="163"/>
      <c r="E189" s="39"/>
      <c r="F189" s="39"/>
      <c r="G189" s="39"/>
      <c r="H189" s="163"/>
      <c r="I189" s="163"/>
      <c r="J189" s="39"/>
      <c r="K189" s="39"/>
      <c r="M189" s="39"/>
      <c r="N189" s="39"/>
      <c r="O189" s="39"/>
      <c r="P189" s="39"/>
      <c r="Q189" s="39"/>
      <c r="R189" s="163"/>
      <c r="T189" s="39"/>
    </row>
    <row r="190" spans="1:20" ht="15.75">
      <c r="A190" s="39"/>
      <c r="B190" s="39"/>
      <c r="C190" s="163"/>
      <c r="D190" s="163"/>
      <c r="E190" s="39"/>
      <c r="F190" s="39"/>
      <c r="G190" s="39"/>
      <c r="H190" s="163"/>
      <c r="I190" s="163"/>
      <c r="J190" s="39"/>
      <c r="K190" s="39"/>
      <c r="M190" s="39"/>
      <c r="N190" s="39"/>
      <c r="O190" s="39"/>
      <c r="P190" s="39"/>
      <c r="Q190" s="39"/>
      <c r="R190" s="163"/>
      <c r="T190" s="39"/>
    </row>
    <row r="191" spans="1:20" ht="15.75">
      <c r="A191" s="39"/>
      <c r="B191" s="39"/>
      <c r="C191" s="163"/>
      <c r="D191" s="163"/>
      <c r="E191" s="39"/>
      <c r="F191" s="39"/>
      <c r="G191" s="39"/>
      <c r="H191" s="163"/>
      <c r="I191" s="163"/>
      <c r="J191" s="39"/>
      <c r="K191" s="39"/>
      <c r="M191" s="39"/>
      <c r="N191" s="39"/>
      <c r="O191" s="39"/>
      <c r="P191" s="39"/>
      <c r="Q191" s="39"/>
      <c r="R191" s="163"/>
      <c r="T191" s="39"/>
    </row>
    <row r="192" spans="1:20" ht="15.75">
      <c r="A192" s="39"/>
      <c r="B192" s="39"/>
      <c r="C192" s="163"/>
      <c r="D192" s="163"/>
      <c r="E192" s="39"/>
      <c r="F192" s="39"/>
      <c r="G192" s="39"/>
      <c r="H192" s="163"/>
      <c r="I192" s="163"/>
      <c r="J192" s="39"/>
      <c r="K192" s="39"/>
      <c r="M192" s="39"/>
      <c r="N192" s="39"/>
      <c r="O192" s="39"/>
      <c r="P192" s="39"/>
      <c r="Q192" s="39"/>
      <c r="R192" s="163"/>
      <c r="T192" s="39"/>
    </row>
    <row r="193" spans="1:20" ht="15.75">
      <c r="A193" s="39"/>
      <c r="B193" s="39"/>
      <c r="C193" s="163"/>
      <c r="D193" s="163"/>
      <c r="E193" s="39"/>
      <c r="F193" s="39"/>
      <c r="G193" s="39"/>
      <c r="H193" s="163"/>
      <c r="I193" s="163"/>
      <c r="J193" s="39"/>
      <c r="K193" s="39"/>
      <c r="M193" s="39"/>
      <c r="N193" s="39"/>
      <c r="O193" s="39"/>
      <c r="P193" s="39"/>
      <c r="Q193" s="39"/>
      <c r="R193" s="163"/>
      <c r="T193" s="39"/>
    </row>
    <row r="194" spans="1:20" ht="15.75">
      <c r="A194" s="39"/>
      <c r="B194" s="39"/>
      <c r="C194" s="163"/>
      <c r="D194" s="163"/>
      <c r="E194" s="39"/>
      <c r="F194" s="39"/>
      <c r="G194" s="39"/>
      <c r="H194" s="163"/>
      <c r="I194" s="163"/>
      <c r="J194" s="39"/>
      <c r="K194" s="39"/>
      <c r="M194" s="39"/>
      <c r="N194" s="39"/>
      <c r="O194" s="39"/>
      <c r="P194" s="39"/>
      <c r="Q194" s="39"/>
      <c r="R194" s="163"/>
      <c r="T194" s="39"/>
    </row>
    <row r="195" spans="1:20" ht="15.75">
      <c r="A195" s="39"/>
      <c r="B195" s="39"/>
      <c r="C195" s="163"/>
      <c r="D195" s="163"/>
      <c r="E195" s="39"/>
      <c r="F195" s="39"/>
      <c r="G195" s="39"/>
      <c r="H195" s="163"/>
      <c r="I195" s="163"/>
      <c r="J195" s="39"/>
      <c r="K195" s="39"/>
      <c r="M195" s="39"/>
      <c r="N195" s="39"/>
      <c r="O195" s="39"/>
      <c r="P195" s="39"/>
      <c r="Q195" s="39"/>
      <c r="R195" s="163"/>
      <c r="T195" s="39"/>
    </row>
    <row r="196" spans="1:20" ht="15.75">
      <c r="A196" s="39"/>
      <c r="B196" s="39"/>
      <c r="C196" s="163"/>
      <c r="D196" s="163"/>
      <c r="E196" s="39"/>
      <c r="F196" s="39"/>
      <c r="G196" s="39"/>
      <c r="H196" s="163"/>
      <c r="I196" s="163"/>
      <c r="J196" s="39"/>
      <c r="K196" s="39"/>
      <c r="M196" s="39"/>
      <c r="N196" s="39"/>
      <c r="O196" s="39"/>
      <c r="P196" s="39"/>
      <c r="Q196" s="39"/>
      <c r="R196" s="163"/>
      <c r="T196" s="39"/>
    </row>
    <row r="197" spans="1:20" ht="15.75">
      <c r="A197" s="39"/>
      <c r="B197" s="39"/>
      <c r="C197" s="163"/>
      <c r="D197" s="163"/>
      <c r="E197" s="39"/>
      <c r="F197" s="39"/>
      <c r="G197" s="39"/>
      <c r="H197" s="163"/>
      <c r="I197" s="163"/>
      <c r="J197" s="39"/>
      <c r="K197" s="39"/>
      <c r="M197" s="39"/>
      <c r="N197" s="39"/>
      <c r="O197" s="39"/>
      <c r="P197" s="39"/>
      <c r="Q197" s="39"/>
      <c r="R197" s="163"/>
      <c r="T197" s="39"/>
    </row>
    <row r="198" spans="1:20" ht="15.75">
      <c r="A198" s="39"/>
      <c r="B198" s="39"/>
      <c r="C198" s="163"/>
      <c r="D198" s="163"/>
      <c r="E198" s="39"/>
      <c r="F198" s="39"/>
      <c r="G198" s="39"/>
      <c r="H198" s="163"/>
      <c r="I198" s="163"/>
      <c r="J198" s="39"/>
      <c r="K198" s="39"/>
      <c r="M198" s="39"/>
      <c r="N198" s="39"/>
      <c r="O198" s="39"/>
      <c r="P198" s="39"/>
      <c r="Q198" s="39"/>
      <c r="R198" s="163"/>
      <c r="T198" s="39"/>
    </row>
    <row r="199" spans="1:20" ht="15.75">
      <c r="A199" s="39"/>
      <c r="B199" s="39"/>
      <c r="C199" s="163"/>
      <c r="D199" s="163"/>
      <c r="E199" s="39"/>
      <c r="F199" s="39"/>
      <c r="G199" s="39"/>
      <c r="H199" s="163"/>
      <c r="I199" s="163"/>
      <c r="J199" s="39"/>
      <c r="K199" s="39"/>
      <c r="M199" s="39"/>
      <c r="N199" s="39"/>
      <c r="O199" s="39"/>
      <c r="P199" s="39"/>
      <c r="Q199" s="39"/>
      <c r="R199" s="163"/>
      <c r="T199" s="39"/>
    </row>
    <row r="200" spans="1:20" ht="15.75">
      <c r="A200" s="39"/>
      <c r="B200" s="39"/>
      <c r="C200" s="163"/>
      <c r="D200" s="163"/>
      <c r="E200" s="39"/>
      <c r="F200" s="39"/>
      <c r="G200" s="39"/>
      <c r="H200" s="163"/>
      <c r="I200" s="163"/>
      <c r="J200" s="39"/>
      <c r="K200" s="39"/>
      <c r="M200" s="39"/>
      <c r="N200" s="39"/>
      <c r="O200" s="39"/>
      <c r="P200" s="39"/>
      <c r="Q200" s="39"/>
      <c r="R200" s="163"/>
      <c r="T200" s="39"/>
    </row>
    <row r="201" spans="1:20" ht="15.75">
      <c r="A201" s="39"/>
      <c r="B201" s="39"/>
      <c r="C201" s="163"/>
      <c r="D201" s="163"/>
      <c r="E201" s="39"/>
      <c r="F201" s="39"/>
      <c r="G201" s="39"/>
      <c r="H201" s="163"/>
      <c r="I201" s="163"/>
      <c r="J201" s="39"/>
      <c r="K201" s="39"/>
      <c r="M201" s="39"/>
      <c r="N201" s="39"/>
      <c r="O201" s="39"/>
      <c r="P201" s="39"/>
      <c r="Q201" s="39"/>
      <c r="R201" s="163"/>
      <c r="T201" s="39"/>
    </row>
    <row r="202" spans="1:20" ht="15.75">
      <c r="A202" s="39"/>
      <c r="B202" s="39"/>
      <c r="C202" s="163"/>
      <c r="D202" s="163"/>
      <c r="E202" s="39"/>
      <c r="F202" s="39"/>
      <c r="G202" s="39"/>
      <c r="H202" s="163"/>
      <c r="I202" s="163"/>
      <c r="J202" s="39"/>
      <c r="K202" s="39"/>
      <c r="M202" s="39"/>
      <c r="N202" s="39"/>
      <c r="O202" s="39"/>
      <c r="P202" s="39"/>
      <c r="Q202" s="39"/>
      <c r="R202" s="163"/>
      <c r="T202" s="39"/>
    </row>
    <row r="203" spans="1:20" ht="15.75">
      <c r="A203" s="39"/>
      <c r="B203" s="39"/>
      <c r="C203" s="163"/>
      <c r="D203" s="163"/>
      <c r="E203" s="39"/>
      <c r="F203" s="39"/>
      <c r="G203" s="39"/>
      <c r="H203" s="163"/>
      <c r="I203" s="163"/>
      <c r="J203" s="39"/>
      <c r="K203" s="39"/>
      <c r="M203" s="39"/>
      <c r="N203" s="39"/>
      <c r="O203" s="39"/>
      <c r="P203" s="39"/>
      <c r="Q203" s="39"/>
      <c r="R203" s="163"/>
      <c r="T203" s="39"/>
    </row>
    <row r="204" spans="1:20" ht="15.75">
      <c r="A204" s="39"/>
      <c r="B204" s="39"/>
      <c r="C204" s="163"/>
      <c r="D204" s="163"/>
      <c r="E204" s="39"/>
      <c r="F204" s="39"/>
      <c r="G204" s="39"/>
      <c r="H204" s="163"/>
      <c r="I204" s="163"/>
      <c r="J204" s="39"/>
      <c r="K204" s="39"/>
      <c r="M204" s="39"/>
      <c r="N204" s="39"/>
      <c r="O204" s="39"/>
      <c r="P204" s="39"/>
      <c r="Q204" s="39"/>
      <c r="R204" s="163"/>
      <c r="T204" s="39"/>
    </row>
    <row r="205" spans="1:20" ht="15.75">
      <c r="A205" s="39"/>
      <c r="B205" s="39"/>
      <c r="C205" s="163"/>
      <c r="D205" s="163"/>
      <c r="E205" s="39"/>
      <c r="F205" s="39"/>
      <c r="G205" s="39"/>
      <c r="H205" s="163"/>
      <c r="I205" s="163"/>
      <c r="J205" s="39"/>
      <c r="K205" s="39"/>
      <c r="M205" s="39"/>
      <c r="N205" s="39"/>
      <c r="O205" s="39"/>
      <c r="P205" s="39"/>
      <c r="Q205" s="39"/>
      <c r="R205" s="163"/>
      <c r="T205" s="39"/>
    </row>
    <row r="206" spans="1:20" ht="15.75">
      <c r="A206" s="39"/>
      <c r="B206" s="39"/>
      <c r="C206" s="163"/>
      <c r="D206" s="163"/>
      <c r="E206" s="39"/>
      <c r="F206" s="39"/>
      <c r="G206" s="39"/>
      <c r="H206" s="163"/>
      <c r="I206" s="163"/>
      <c r="J206" s="39"/>
      <c r="K206" s="39"/>
      <c r="M206" s="39"/>
      <c r="N206" s="39"/>
      <c r="O206" s="39"/>
      <c r="P206" s="39"/>
      <c r="Q206" s="39"/>
      <c r="R206" s="163"/>
      <c r="T206" s="39"/>
    </row>
    <row r="207" spans="1:20" ht="15.75">
      <c r="A207" s="39"/>
      <c r="B207" s="39"/>
      <c r="C207" s="163"/>
      <c r="D207" s="163"/>
      <c r="E207" s="39"/>
      <c r="F207" s="39"/>
      <c r="G207" s="39"/>
      <c r="H207" s="163"/>
      <c r="I207" s="163"/>
      <c r="J207" s="39"/>
      <c r="K207" s="39"/>
      <c r="M207" s="39"/>
      <c r="N207" s="39"/>
      <c r="O207" s="39"/>
      <c r="P207" s="39"/>
      <c r="Q207" s="39"/>
      <c r="R207" s="163"/>
      <c r="T207" s="39"/>
    </row>
    <row r="208" spans="1:20" ht="15.75">
      <c r="A208" s="39"/>
      <c r="B208" s="39"/>
      <c r="C208" s="163"/>
      <c r="D208" s="163"/>
      <c r="E208" s="39"/>
      <c r="F208" s="39"/>
      <c r="G208" s="39"/>
      <c r="H208" s="163"/>
      <c r="I208" s="163"/>
      <c r="J208" s="39"/>
      <c r="K208" s="39"/>
      <c r="M208" s="39"/>
      <c r="N208" s="39"/>
      <c r="O208" s="39"/>
      <c r="P208" s="39"/>
      <c r="Q208" s="39"/>
      <c r="R208" s="163"/>
      <c r="T208" s="39"/>
    </row>
    <row r="209" spans="1:20" ht="15.75">
      <c r="A209" s="39"/>
      <c r="B209" s="39"/>
      <c r="C209" s="163"/>
      <c r="D209" s="163"/>
      <c r="E209" s="39"/>
      <c r="F209" s="39"/>
      <c r="G209" s="39"/>
      <c r="H209" s="163"/>
      <c r="I209" s="163"/>
      <c r="J209" s="39"/>
      <c r="K209" s="39"/>
      <c r="M209" s="39"/>
      <c r="N209" s="39"/>
      <c r="O209" s="39"/>
      <c r="P209" s="39"/>
      <c r="Q209" s="39"/>
      <c r="R209" s="163"/>
      <c r="T209" s="39"/>
    </row>
    <row r="210" spans="1:20" ht="15.75">
      <c r="A210" s="39"/>
      <c r="B210" s="39"/>
      <c r="C210" s="163"/>
      <c r="D210" s="163"/>
      <c r="E210" s="39"/>
      <c r="F210" s="39"/>
      <c r="G210" s="39"/>
      <c r="H210" s="163"/>
      <c r="I210" s="163"/>
      <c r="J210" s="39"/>
      <c r="K210" s="39"/>
      <c r="M210" s="39"/>
      <c r="N210" s="39"/>
      <c r="O210" s="39"/>
      <c r="P210" s="39"/>
      <c r="Q210" s="39"/>
      <c r="R210" s="163"/>
      <c r="T210" s="39"/>
    </row>
    <row r="211" spans="1:20" ht="15.75">
      <c r="A211" s="39"/>
      <c r="B211" s="39"/>
      <c r="C211" s="163"/>
      <c r="D211" s="163"/>
      <c r="E211" s="39"/>
      <c r="F211" s="39"/>
      <c r="G211" s="39"/>
      <c r="H211" s="163"/>
      <c r="I211" s="163"/>
      <c r="J211" s="39"/>
      <c r="K211" s="39"/>
      <c r="M211" s="39"/>
      <c r="N211" s="39"/>
      <c r="O211" s="39"/>
      <c r="P211" s="39"/>
      <c r="Q211" s="39"/>
      <c r="R211" s="163"/>
      <c r="T211" s="39"/>
    </row>
    <row r="212" spans="1:20" ht="15.75">
      <c r="A212" s="39"/>
      <c r="B212" s="39"/>
      <c r="C212" s="163"/>
      <c r="D212" s="163"/>
      <c r="E212" s="39"/>
      <c r="F212" s="39"/>
      <c r="G212" s="39"/>
      <c r="H212" s="163"/>
      <c r="I212" s="163"/>
      <c r="J212" s="39"/>
      <c r="K212" s="39"/>
      <c r="M212" s="39"/>
      <c r="N212" s="39"/>
      <c r="O212" s="39"/>
      <c r="P212" s="39"/>
      <c r="Q212" s="39"/>
      <c r="R212" s="163"/>
      <c r="T212" s="39"/>
    </row>
    <row r="213" spans="1:20" ht="15.75">
      <c r="A213" s="39"/>
      <c r="B213" s="39"/>
      <c r="C213" s="163"/>
      <c r="D213" s="163"/>
      <c r="E213" s="39"/>
      <c r="F213" s="39"/>
      <c r="G213" s="39"/>
      <c r="H213" s="163"/>
      <c r="I213" s="163"/>
      <c r="J213" s="39"/>
      <c r="K213" s="39"/>
      <c r="M213" s="39"/>
      <c r="N213" s="39"/>
      <c r="O213" s="39"/>
      <c r="P213" s="39"/>
      <c r="Q213" s="39"/>
      <c r="R213" s="163"/>
      <c r="T213" s="39"/>
    </row>
    <row r="214" spans="1:20" ht="15.75">
      <c r="A214" s="39"/>
      <c r="B214" s="39"/>
      <c r="C214" s="163"/>
      <c r="D214" s="163"/>
      <c r="E214" s="39"/>
      <c r="F214" s="39"/>
      <c r="G214" s="39"/>
      <c r="H214" s="163"/>
      <c r="I214" s="163"/>
      <c r="J214" s="39"/>
      <c r="K214" s="39"/>
      <c r="M214" s="39"/>
      <c r="N214" s="39"/>
      <c r="O214" s="39"/>
      <c r="P214" s="39"/>
      <c r="Q214" s="39"/>
      <c r="R214" s="163"/>
      <c r="T214" s="39"/>
    </row>
    <row r="215" spans="1:20" ht="15.75">
      <c r="A215" s="39"/>
      <c r="B215" s="39"/>
      <c r="C215" s="163"/>
      <c r="D215" s="163"/>
      <c r="E215" s="39"/>
      <c r="F215" s="39"/>
      <c r="G215" s="39"/>
      <c r="H215" s="163"/>
      <c r="I215" s="163"/>
      <c r="J215" s="39"/>
      <c r="K215" s="39"/>
      <c r="M215" s="39"/>
      <c r="N215" s="39"/>
      <c r="O215" s="39"/>
      <c r="P215" s="39"/>
      <c r="Q215" s="39"/>
      <c r="R215" s="163"/>
      <c r="T215" s="39"/>
    </row>
    <row r="216" spans="1:20" ht="15.75">
      <c r="A216" s="39"/>
      <c r="B216" s="39"/>
      <c r="C216" s="163"/>
      <c r="D216" s="163"/>
      <c r="E216" s="39"/>
      <c r="F216" s="39"/>
      <c r="G216" s="39"/>
      <c r="H216" s="163"/>
      <c r="I216" s="163"/>
      <c r="J216" s="39"/>
      <c r="K216" s="39"/>
      <c r="M216" s="39"/>
      <c r="N216" s="39"/>
      <c r="O216" s="39"/>
      <c r="P216" s="39"/>
      <c r="Q216" s="39"/>
      <c r="R216" s="163"/>
      <c r="T216" s="39"/>
    </row>
    <row r="217" spans="1:20" ht="15.75">
      <c r="A217" s="39"/>
      <c r="B217" s="39"/>
      <c r="C217" s="163"/>
      <c r="D217" s="163"/>
      <c r="E217" s="39"/>
      <c r="F217" s="39"/>
      <c r="G217" s="39"/>
      <c r="H217" s="163"/>
      <c r="I217" s="163"/>
      <c r="J217" s="39"/>
      <c r="K217" s="39"/>
      <c r="M217" s="39"/>
      <c r="N217" s="39"/>
      <c r="O217" s="39"/>
      <c r="P217" s="39"/>
      <c r="Q217" s="39"/>
      <c r="R217" s="163"/>
      <c r="T217" s="39"/>
    </row>
    <row r="218" spans="1:20" ht="15.75">
      <c r="A218" s="39"/>
      <c r="B218" s="39"/>
      <c r="C218" s="163"/>
      <c r="D218" s="163"/>
      <c r="E218" s="39"/>
      <c r="F218" s="39"/>
      <c r="G218" s="39"/>
      <c r="H218" s="163"/>
      <c r="I218" s="163"/>
      <c r="J218" s="39"/>
      <c r="K218" s="39"/>
      <c r="M218" s="39"/>
      <c r="N218" s="39"/>
      <c r="O218" s="39"/>
      <c r="P218" s="39"/>
      <c r="Q218" s="39"/>
      <c r="R218" s="163"/>
      <c r="T218" s="39"/>
    </row>
    <row r="219" spans="1:20" ht="15.75">
      <c r="A219" s="39"/>
      <c r="B219" s="39"/>
      <c r="C219" s="163"/>
      <c r="D219" s="163"/>
      <c r="E219" s="39"/>
      <c r="F219" s="39"/>
      <c r="G219" s="39"/>
      <c r="H219" s="163"/>
      <c r="I219" s="163"/>
      <c r="J219" s="39"/>
      <c r="K219" s="39"/>
      <c r="M219" s="39"/>
      <c r="N219" s="39"/>
      <c r="O219" s="39"/>
      <c r="P219" s="39"/>
      <c r="Q219" s="39"/>
      <c r="R219" s="163"/>
      <c r="T219" s="39"/>
    </row>
  </sheetData>
  <sheetProtection/>
  <mergeCells count="44">
    <mergeCell ref="P2:S2"/>
    <mergeCell ref="P4:S4"/>
    <mergeCell ref="M9:M10"/>
    <mergeCell ref="E9:E10"/>
    <mergeCell ref="J9:J10"/>
    <mergeCell ref="S6:S10"/>
    <mergeCell ref="R6:R10"/>
    <mergeCell ref="H7:H10"/>
    <mergeCell ref="B126:O126"/>
    <mergeCell ref="B123:D123"/>
    <mergeCell ref="I7:P7"/>
    <mergeCell ref="K9:K10"/>
    <mergeCell ref="A11:B11"/>
    <mergeCell ref="B122:E122"/>
    <mergeCell ref="A12:B12"/>
    <mergeCell ref="A6:B10"/>
    <mergeCell ref="D7:E8"/>
    <mergeCell ref="C7:C10"/>
    <mergeCell ref="D9:D10"/>
    <mergeCell ref="A121:E121"/>
    <mergeCell ref="N122:S122"/>
    <mergeCell ref="O9:O10"/>
    <mergeCell ref="L9:L10"/>
    <mergeCell ref="M121:S121"/>
    <mergeCell ref="E1:O1"/>
    <mergeCell ref="E2:O2"/>
    <mergeCell ref="E3:O3"/>
    <mergeCell ref="F6:F10"/>
    <mergeCell ref="G6:G10"/>
    <mergeCell ref="H6:Q6"/>
    <mergeCell ref="C6:E6"/>
    <mergeCell ref="P9:P10"/>
    <mergeCell ref="A3:D3"/>
    <mergeCell ref="A2:D2"/>
    <mergeCell ref="A133:E133"/>
    <mergeCell ref="N133:S133"/>
    <mergeCell ref="B129:O129"/>
    <mergeCell ref="Q7:Q10"/>
    <mergeCell ref="I8:I10"/>
    <mergeCell ref="J8:P8"/>
    <mergeCell ref="N9:N10"/>
    <mergeCell ref="B127:O127"/>
    <mergeCell ref="B128:O128"/>
    <mergeCell ref="N123:S123"/>
  </mergeCells>
  <printOptions/>
  <pageMargins left="0.25" right="0" top="0.24" bottom="0.28" header="0.511811023622047" footer="0.2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14"/>
  </sheetPr>
  <dimension ref="A1:AE153"/>
  <sheetViews>
    <sheetView tabSelected="1" view="pageBreakPreview" zoomScaleSheetLayoutView="100" workbookViewId="0" topLeftCell="A1">
      <selection activeCell="J22" sqref="J22"/>
    </sheetView>
  </sheetViews>
  <sheetFormatPr defaultColWidth="9.00390625" defaultRowHeight="15.75"/>
  <cols>
    <col min="1" max="1" width="2.375" style="27" customWidth="1"/>
    <col min="2" max="2" width="9.625" style="27" customWidth="1"/>
    <col min="3" max="3" width="8.25390625" style="27" customWidth="1"/>
    <col min="4" max="4" width="8.75390625" style="27" customWidth="1"/>
    <col min="5" max="5" width="7.875" style="27" customWidth="1"/>
    <col min="6" max="6" width="6.875" style="27" customWidth="1"/>
    <col min="7" max="7" width="4.25390625" style="27" customWidth="1"/>
    <col min="8" max="8" width="8.25390625" style="27" customWidth="1"/>
    <col min="9" max="9" width="8.00390625" style="27" customWidth="1"/>
    <col min="10" max="10" width="6.75390625" style="27" customWidth="1"/>
    <col min="11" max="11" width="6.875" style="27" customWidth="1"/>
    <col min="12" max="12" width="5.50390625" style="27" customWidth="1"/>
    <col min="13" max="13" width="7.50390625" style="27" customWidth="1"/>
    <col min="14" max="14" width="7.25390625" style="27" customWidth="1"/>
    <col min="15" max="15" width="5.375" style="27" customWidth="1"/>
    <col min="16" max="16" width="4.375" style="27" customWidth="1"/>
    <col min="17" max="17" width="5.875" style="27" customWidth="1"/>
    <col min="18" max="18" width="7.625" style="27" customWidth="1"/>
    <col min="19" max="19" width="8.25390625" style="27" customWidth="1"/>
    <col min="20" max="20" width="5.375" style="149" customWidth="1"/>
    <col min="21" max="21" width="0.5" style="46" hidden="1" customWidth="1"/>
    <col min="22" max="31" width="7.625" style="108" customWidth="1"/>
    <col min="32" max="16384" width="9.00390625" style="109" customWidth="1"/>
  </cols>
  <sheetData>
    <row r="1" spans="1:21" ht="20.25" customHeight="1">
      <c r="A1" s="28" t="s">
        <v>16</v>
      </c>
      <c r="B1" s="28"/>
      <c r="C1" s="28"/>
      <c r="E1" s="224" t="s">
        <v>82</v>
      </c>
      <c r="F1" s="224"/>
      <c r="G1" s="224"/>
      <c r="H1" s="224"/>
      <c r="I1" s="224"/>
      <c r="J1" s="224"/>
      <c r="K1" s="224"/>
      <c r="L1" s="224"/>
      <c r="M1" s="224"/>
      <c r="N1" s="224"/>
      <c r="O1" s="224"/>
      <c r="P1" s="224"/>
      <c r="Q1" s="35" t="s">
        <v>83</v>
      </c>
      <c r="R1" s="35"/>
      <c r="S1" s="35"/>
      <c r="T1" s="143"/>
      <c r="U1" s="40"/>
    </row>
    <row r="2" spans="1:21" ht="17.25" customHeight="1">
      <c r="A2" s="236" t="s">
        <v>87</v>
      </c>
      <c r="B2" s="236"/>
      <c r="C2" s="236"/>
      <c r="D2" s="236"/>
      <c r="E2" s="225" t="s">
        <v>21</v>
      </c>
      <c r="F2" s="225"/>
      <c r="G2" s="225"/>
      <c r="H2" s="225"/>
      <c r="I2" s="225"/>
      <c r="J2" s="225"/>
      <c r="K2" s="225"/>
      <c r="L2" s="225"/>
      <c r="M2" s="225"/>
      <c r="N2" s="225"/>
      <c r="O2" s="225"/>
      <c r="P2" s="225"/>
      <c r="Q2" s="258" t="s">
        <v>90</v>
      </c>
      <c r="R2" s="258"/>
      <c r="S2" s="258"/>
      <c r="T2" s="258"/>
      <c r="U2" s="41"/>
    </row>
    <row r="3" spans="1:21" ht="14.25" customHeight="1">
      <c r="A3" s="236" t="s">
        <v>88</v>
      </c>
      <c r="B3" s="236"/>
      <c r="C3" s="236"/>
      <c r="D3" s="236"/>
      <c r="E3" s="226" t="str">
        <f>'Mẫu BC việc theo CHV Mẫu 06'!E3:O3</f>
        <v>5 tháng/năm 2018</v>
      </c>
      <c r="F3" s="263"/>
      <c r="G3" s="263"/>
      <c r="H3" s="263"/>
      <c r="I3" s="263"/>
      <c r="J3" s="263"/>
      <c r="K3" s="263"/>
      <c r="L3" s="263"/>
      <c r="M3" s="263"/>
      <c r="N3" s="263"/>
      <c r="O3" s="263"/>
      <c r="P3" s="263"/>
      <c r="Q3" s="35" t="s">
        <v>84</v>
      </c>
      <c r="R3" s="42"/>
      <c r="S3" s="35"/>
      <c r="T3" s="143"/>
      <c r="U3" s="43"/>
    </row>
    <row r="4" spans="1:21" ht="14.25" customHeight="1">
      <c r="A4" s="28" t="s">
        <v>69</v>
      </c>
      <c r="B4" s="28"/>
      <c r="C4" s="28"/>
      <c r="D4" s="28"/>
      <c r="E4" s="28"/>
      <c r="F4" s="28"/>
      <c r="G4" s="28"/>
      <c r="H4" s="28"/>
      <c r="I4" s="28"/>
      <c r="J4" s="28"/>
      <c r="K4" s="28"/>
      <c r="L4" s="28"/>
      <c r="M4" s="28"/>
      <c r="N4" s="28"/>
      <c r="O4" s="44"/>
      <c r="P4" s="44"/>
      <c r="Q4" s="267" t="s">
        <v>89</v>
      </c>
      <c r="R4" s="267"/>
      <c r="S4" s="267"/>
      <c r="T4" s="267"/>
      <c r="U4" s="41"/>
    </row>
    <row r="5" spans="2:21" ht="15" customHeight="1">
      <c r="B5" s="19"/>
      <c r="C5" s="19"/>
      <c r="Q5" s="268" t="s">
        <v>65</v>
      </c>
      <c r="R5" s="268"/>
      <c r="S5" s="268"/>
      <c r="T5" s="268"/>
      <c r="U5" s="40"/>
    </row>
    <row r="6" spans="1:20" ht="22.5" customHeight="1">
      <c r="A6" s="205" t="s">
        <v>38</v>
      </c>
      <c r="B6" s="206"/>
      <c r="C6" s="233" t="s">
        <v>70</v>
      </c>
      <c r="D6" s="234"/>
      <c r="E6" s="235"/>
      <c r="F6" s="227" t="s">
        <v>59</v>
      </c>
      <c r="G6" s="217" t="s">
        <v>71</v>
      </c>
      <c r="H6" s="230" t="s">
        <v>61</v>
      </c>
      <c r="I6" s="231"/>
      <c r="J6" s="231"/>
      <c r="K6" s="231"/>
      <c r="L6" s="231"/>
      <c r="M6" s="231"/>
      <c r="N6" s="231"/>
      <c r="O6" s="231"/>
      <c r="P6" s="231"/>
      <c r="Q6" s="231"/>
      <c r="R6" s="232"/>
      <c r="S6" s="237" t="s">
        <v>72</v>
      </c>
      <c r="T6" s="269" t="s">
        <v>85</v>
      </c>
    </row>
    <row r="7" spans="1:31" s="35" customFormat="1" ht="16.5" customHeight="1">
      <c r="A7" s="207"/>
      <c r="B7" s="208"/>
      <c r="C7" s="237" t="s">
        <v>25</v>
      </c>
      <c r="D7" s="243" t="s">
        <v>5</v>
      </c>
      <c r="E7" s="214"/>
      <c r="F7" s="228"/>
      <c r="G7" s="218"/>
      <c r="H7" s="217" t="s">
        <v>19</v>
      </c>
      <c r="I7" s="243" t="s">
        <v>62</v>
      </c>
      <c r="J7" s="244"/>
      <c r="K7" s="244"/>
      <c r="L7" s="244"/>
      <c r="M7" s="244"/>
      <c r="N7" s="244"/>
      <c r="O7" s="244"/>
      <c r="P7" s="244"/>
      <c r="Q7" s="245"/>
      <c r="R7" s="214" t="s">
        <v>74</v>
      </c>
      <c r="S7" s="218"/>
      <c r="T7" s="270"/>
      <c r="U7" s="43"/>
      <c r="V7" s="70"/>
      <c r="W7" s="70"/>
      <c r="X7" s="70"/>
      <c r="Y7" s="70"/>
      <c r="Z7" s="70"/>
      <c r="AA7" s="70"/>
      <c r="AB7" s="70"/>
      <c r="AC7" s="70"/>
      <c r="AD7" s="70"/>
      <c r="AE7" s="70"/>
    </row>
    <row r="8" spans="1:20" ht="15.75" customHeight="1">
      <c r="A8" s="207"/>
      <c r="B8" s="208"/>
      <c r="C8" s="218"/>
      <c r="D8" s="229"/>
      <c r="E8" s="216"/>
      <c r="F8" s="228"/>
      <c r="G8" s="218"/>
      <c r="H8" s="218"/>
      <c r="I8" s="217" t="s">
        <v>19</v>
      </c>
      <c r="J8" s="220" t="s">
        <v>5</v>
      </c>
      <c r="K8" s="221"/>
      <c r="L8" s="221"/>
      <c r="M8" s="221"/>
      <c r="N8" s="221"/>
      <c r="O8" s="221"/>
      <c r="P8" s="221"/>
      <c r="Q8" s="222"/>
      <c r="R8" s="215"/>
      <c r="S8" s="218"/>
      <c r="T8" s="270"/>
    </row>
    <row r="9" spans="1:20" ht="15.75" customHeight="1">
      <c r="A9" s="207"/>
      <c r="B9" s="208"/>
      <c r="C9" s="218"/>
      <c r="D9" s="237" t="s">
        <v>75</v>
      </c>
      <c r="E9" s="237" t="s">
        <v>76</v>
      </c>
      <c r="F9" s="228"/>
      <c r="G9" s="218"/>
      <c r="H9" s="218"/>
      <c r="I9" s="218"/>
      <c r="J9" s="222" t="s">
        <v>77</v>
      </c>
      <c r="K9" s="246" t="s">
        <v>78</v>
      </c>
      <c r="L9" s="237" t="s">
        <v>66</v>
      </c>
      <c r="M9" s="264" t="s">
        <v>63</v>
      </c>
      <c r="N9" s="217" t="s">
        <v>79</v>
      </c>
      <c r="O9" s="217" t="s">
        <v>64</v>
      </c>
      <c r="P9" s="217" t="s">
        <v>80</v>
      </c>
      <c r="Q9" s="217" t="s">
        <v>81</v>
      </c>
      <c r="R9" s="215"/>
      <c r="S9" s="218"/>
      <c r="T9" s="270"/>
    </row>
    <row r="10" spans="1:20" ht="67.5" customHeight="1">
      <c r="A10" s="252"/>
      <c r="B10" s="253"/>
      <c r="C10" s="219"/>
      <c r="D10" s="219"/>
      <c r="E10" s="219"/>
      <c r="F10" s="229"/>
      <c r="G10" s="219"/>
      <c r="H10" s="219"/>
      <c r="I10" s="219"/>
      <c r="J10" s="222"/>
      <c r="K10" s="246"/>
      <c r="L10" s="265"/>
      <c r="M10" s="264"/>
      <c r="N10" s="219"/>
      <c r="O10" s="219" t="s">
        <v>64</v>
      </c>
      <c r="P10" s="219" t="s">
        <v>80</v>
      </c>
      <c r="Q10" s="219" t="s">
        <v>81</v>
      </c>
      <c r="R10" s="216"/>
      <c r="S10" s="219"/>
      <c r="T10" s="271"/>
    </row>
    <row r="11" spans="1:20" ht="11.25" customHeight="1">
      <c r="A11" s="247" t="s">
        <v>4</v>
      </c>
      <c r="B11" s="248"/>
      <c r="C11" s="29">
        <v>1</v>
      </c>
      <c r="D11" s="29">
        <v>2</v>
      </c>
      <c r="E11" s="29">
        <v>3</v>
      </c>
      <c r="F11" s="29">
        <v>4</v>
      </c>
      <c r="G11" s="29">
        <v>5</v>
      </c>
      <c r="H11" s="29">
        <v>6</v>
      </c>
      <c r="I11" s="29">
        <v>7</v>
      </c>
      <c r="J11" s="29">
        <v>8</v>
      </c>
      <c r="K11" s="29">
        <v>9</v>
      </c>
      <c r="L11" s="29">
        <v>10</v>
      </c>
      <c r="M11" s="29">
        <v>11</v>
      </c>
      <c r="N11" s="29">
        <v>12</v>
      </c>
      <c r="O11" s="29">
        <v>13</v>
      </c>
      <c r="P11" s="29">
        <v>14</v>
      </c>
      <c r="Q11" s="29">
        <v>15</v>
      </c>
      <c r="R11" s="29">
        <v>16</v>
      </c>
      <c r="S11" s="29">
        <v>17</v>
      </c>
      <c r="T11" s="144">
        <v>18</v>
      </c>
    </row>
    <row r="12" spans="1:31" s="111" customFormat="1" ht="18.75" customHeight="1">
      <c r="A12" s="272" t="s">
        <v>17</v>
      </c>
      <c r="B12" s="273"/>
      <c r="C12" s="94">
        <f aca="true" t="shared" si="0" ref="C12:R12">C13+C27</f>
        <v>1688343673</v>
      </c>
      <c r="D12" s="94">
        <f t="shared" si="0"/>
        <v>1274187998</v>
      </c>
      <c r="E12" s="94">
        <f t="shared" si="0"/>
        <v>414155675</v>
      </c>
      <c r="F12" s="94">
        <f t="shared" si="0"/>
        <v>15669150</v>
      </c>
      <c r="G12" s="94">
        <f t="shared" si="0"/>
        <v>0</v>
      </c>
      <c r="H12" s="94">
        <f t="shared" si="0"/>
        <v>1672674523</v>
      </c>
      <c r="I12" s="94">
        <f t="shared" si="0"/>
        <v>932822876</v>
      </c>
      <c r="J12" s="94">
        <f t="shared" si="0"/>
        <v>85423584</v>
      </c>
      <c r="K12" s="94">
        <f t="shared" si="0"/>
        <v>15294929</v>
      </c>
      <c r="L12" s="94">
        <f t="shared" si="0"/>
        <v>105821</v>
      </c>
      <c r="M12" s="94">
        <f t="shared" si="0"/>
        <v>811491324</v>
      </c>
      <c r="N12" s="94">
        <f t="shared" si="0"/>
        <v>17581496</v>
      </c>
      <c r="O12" s="94">
        <f t="shared" si="0"/>
        <v>255932</v>
      </c>
      <c r="P12" s="94">
        <f t="shared" si="0"/>
        <v>0</v>
      </c>
      <c r="Q12" s="94">
        <f t="shared" si="0"/>
        <v>2669790</v>
      </c>
      <c r="R12" s="94">
        <f t="shared" si="0"/>
        <v>739851647</v>
      </c>
      <c r="S12" s="94">
        <f aca="true" t="shared" si="1" ref="S12:S32">SUM(M12:R12)</f>
        <v>1571850189</v>
      </c>
      <c r="T12" s="52">
        <f aca="true" t="shared" si="2" ref="T12:T31">(K12+L12+J12)/I12*100</f>
        <v>10.808518593834314</v>
      </c>
      <c r="U12" s="98">
        <f aca="true" t="shared" si="3" ref="U12:U32">SUM(F12:H12)</f>
        <v>1688343673</v>
      </c>
      <c r="V12" s="110"/>
      <c r="W12" s="110"/>
      <c r="X12" s="110"/>
      <c r="Y12" s="110"/>
      <c r="Z12" s="110"/>
      <c r="AA12" s="110"/>
      <c r="AB12" s="110"/>
      <c r="AC12" s="110"/>
      <c r="AD12" s="110"/>
      <c r="AE12" s="110"/>
    </row>
    <row r="13" spans="1:31" s="184" customFormat="1" ht="16.5" customHeight="1">
      <c r="A13" s="177" t="s">
        <v>4</v>
      </c>
      <c r="B13" s="178" t="s">
        <v>112</v>
      </c>
      <c r="C13" s="179">
        <f>SUM(C14:C26)</f>
        <v>405157107</v>
      </c>
      <c r="D13" s="179">
        <f>SUM(D14:D26)</f>
        <v>334159007</v>
      </c>
      <c r="E13" s="179">
        <f>SUM(E14:E26)</f>
        <v>70998100</v>
      </c>
      <c r="F13" s="179">
        <f>SUM(F14:F26)</f>
        <v>400</v>
      </c>
      <c r="G13" s="179">
        <f>SUM(G14:G26)</f>
        <v>0</v>
      </c>
      <c r="H13" s="179">
        <f aca="true" t="shared" si="4" ref="H13:H26">SUM(J13:R13)</f>
        <v>405156707</v>
      </c>
      <c r="I13" s="179">
        <f aca="true" t="shared" si="5" ref="I13:I26">SUM(J13:Q13)</f>
        <v>212479674</v>
      </c>
      <c r="J13" s="179">
        <f aca="true" t="shared" si="6" ref="J13:R13">SUM(J14:J26)</f>
        <v>13524837</v>
      </c>
      <c r="K13" s="179">
        <f t="shared" si="6"/>
        <v>0</v>
      </c>
      <c r="L13" s="179">
        <f t="shared" si="6"/>
        <v>0</v>
      </c>
      <c r="M13" s="179">
        <f t="shared" si="6"/>
        <v>198051256</v>
      </c>
      <c r="N13" s="179">
        <f t="shared" si="6"/>
        <v>903581</v>
      </c>
      <c r="O13" s="179">
        <f t="shared" si="6"/>
        <v>0</v>
      </c>
      <c r="P13" s="179">
        <f t="shared" si="6"/>
        <v>0</v>
      </c>
      <c r="Q13" s="179">
        <f t="shared" si="6"/>
        <v>0</v>
      </c>
      <c r="R13" s="179">
        <f t="shared" si="6"/>
        <v>192677033</v>
      </c>
      <c r="S13" s="180">
        <f t="shared" si="1"/>
        <v>391631870</v>
      </c>
      <c r="T13" s="181">
        <f t="shared" si="2"/>
        <v>6.365238022720235</v>
      </c>
      <c r="U13" s="182">
        <f t="shared" si="3"/>
        <v>405157107</v>
      </c>
      <c r="V13" s="183"/>
      <c r="W13" s="183"/>
      <c r="X13" s="183"/>
      <c r="Y13" s="183"/>
      <c r="Z13" s="183"/>
      <c r="AA13" s="183"/>
      <c r="AB13" s="183"/>
      <c r="AC13" s="183"/>
      <c r="AD13" s="183"/>
      <c r="AE13" s="183"/>
    </row>
    <row r="14" spans="1:31" s="113" customFormat="1" ht="11.25" customHeight="1">
      <c r="A14" s="47" t="s">
        <v>26</v>
      </c>
      <c r="B14" s="137" t="s">
        <v>114</v>
      </c>
      <c r="C14" s="49">
        <f aca="true" t="shared" si="7" ref="C14:C26">SUM(D14:E14)</f>
        <v>19533166</v>
      </c>
      <c r="D14" s="49">
        <v>0</v>
      </c>
      <c r="E14" s="49">
        <v>19533166</v>
      </c>
      <c r="F14" s="49">
        <v>0</v>
      </c>
      <c r="G14" s="49"/>
      <c r="H14" s="49">
        <f t="shared" si="4"/>
        <v>19533166</v>
      </c>
      <c r="I14" s="49">
        <f t="shared" si="5"/>
        <v>19533166</v>
      </c>
      <c r="J14" s="49">
        <v>0</v>
      </c>
      <c r="K14" s="49">
        <v>0</v>
      </c>
      <c r="L14" s="49">
        <v>0</v>
      </c>
      <c r="M14" s="49">
        <v>19533166</v>
      </c>
      <c r="N14" s="49">
        <v>0</v>
      </c>
      <c r="O14" s="49">
        <v>0</v>
      </c>
      <c r="P14" s="49">
        <v>0</v>
      </c>
      <c r="Q14" s="49">
        <v>0</v>
      </c>
      <c r="R14" s="50">
        <v>0</v>
      </c>
      <c r="S14" s="50">
        <f t="shared" si="1"/>
        <v>19533166</v>
      </c>
      <c r="T14" s="145">
        <f t="shared" si="2"/>
        <v>0</v>
      </c>
      <c r="U14" s="51">
        <f t="shared" si="3"/>
        <v>19533166</v>
      </c>
      <c r="V14" s="112"/>
      <c r="W14" s="112"/>
      <c r="X14" s="112"/>
      <c r="Y14" s="112"/>
      <c r="Z14" s="112"/>
      <c r="AA14" s="112"/>
      <c r="AB14" s="112"/>
      <c r="AC14" s="112"/>
      <c r="AD14" s="112"/>
      <c r="AE14" s="112"/>
    </row>
    <row r="15" spans="1:31" s="113" customFormat="1" ht="11.25" customHeight="1">
      <c r="A15" s="47" t="s">
        <v>27</v>
      </c>
      <c r="B15" s="137" t="s">
        <v>158</v>
      </c>
      <c r="C15" s="49">
        <f t="shared" si="7"/>
        <v>97539641</v>
      </c>
      <c r="D15" s="49">
        <v>97539241</v>
      </c>
      <c r="E15" s="49">
        <v>400</v>
      </c>
      <c r="F15" s="49">
        <v>0</v>
      </c>
      <c r="G15" s="49"/>
      <c r="H15" s="49">
        <f t="shared" si="4"/>
        <v>97539641</v>
      </c>
      <c r="I15" s="49">
        <f t="shared" si="5"/>
        <v>97539641</v>
      </c>
      <c r="J15" s="49">
        <v>400</v>
      </c>
      <c r="K15" s="49">
        <v>0</v>
      </c>
      <c r="L15" s="49">
        <v>0</v>
      </c>
      <c r="M15" s="49">
        <v>97539241</v>
      </c>
      <c r="N15" s="49">
        <v>0</v>
      </c>
      <c r="O15" s="49">
        <v>0</v>
      </c>
      <c r="P15" s="49">
        <v>0</v>
      </c>
      <c r="Q15" s="49">
        <v>0</v>
      </c>
      <c r="R15" s="50">
        <v>0</v>
      </c>
      <c r="S15" s="50">
        <f t="shared" si="1"/>
        <v>97539241</v>
      </c>
      <c r="T15" s="145">
        <f t="shared" si="2"/>
        <v>0.00041008967830833006</v>
      </c>
      <c r="U15" s="51">
        <f t="shared" si="3"/>
        <v>97539641</v>
      </c>
      <c r="V15" s="112"/>
      <c r="W15" s="112"/>
      <c r="X15" s="112"/>
      <c r="Y15" s="112"/>
      <c r="Z15" s="112"/>
      <c r="AA15" s="112"/>
      <c r="AB15" s="112"/>
      <c r="AC15" s="112"/>
      <c r="AD15" s="112"/>
      <c r="AE15" s="112"/>
    </row>
    <row r="16" spans="1:31" s="113" customFormat="1" ht="11.25" customHeight="1">
      <c r="A16" s="47" t="s">
        <v>28</v>
      </c>
      <c r="B16" s="137" t="s">
        <v>153</v>
      </c>
      <c r="C16" s="49">
        <f t="shared" si="7"/>
        <v>413847</v>
      </c>
      <c r="D16" s="49">
        <v>349458</v>
      </c>
      <c r="E16" s="49">
        <v>64389</v>
      </c>
      <c r="F16" s="49">
        <v>0</v>
      </c>
      <c r="G16" s="49"/>
      <c r="H16" s="49">
        <f t="shared" si="4"/>
        <v>413847</v>
      </c>
      <c r="I16" s="49">
        <f t="shared" si="5"/>
        <v>5416</v>
      </c>
      <c r="J16" s="49">
        <v>301</v>
      </c>
      <c r="K16" s="49">
        <v>0</v>
      </c>
      <c r="L16" s="49">
        <v>0</v>
      </c>
      <c r="M16" s="49">
        <v>5115</v>
      </c>
      <c r="N16" s="49">
        <v>0</v>
      </c>
      <c r="O16" s="49">
        <v>0</v>
      </c>
      <c r="P16" s="49">
        <v>0</v>
      </c>
      <c r="Q16" s="49">
        <v>0</v>
      </c>
      <c r="R16" s="50">
        <v>408431</v>
      </c>
      <c r="S16" s="50">
        <f t="shared" si="1"/>
        <v>413546</v>
      </c>
      <c r="T16" s="145">
        <f t="shared" si="2"/>
        <v>5.557607090103398</v>
      </c>
      <c r="U16" s="51">
        <f t="shared" si="3"/>
        <v>413847</v>
      </c>
      <c r="V16" s="114"/>
      <c r="W16" s="114"/>
      <c r="X16" s="114"/>
      <c r="Y16" s="114"/>
      <c r="Z16" s="114"/>
      <c r="AA16" s="114"/>
      <c r="AB16" s="114"/>
      <c r="AC16" s="114"/>
      <c r="AD16" s="114"/>
      <c r="AE16" s="114"/>
    </row>
    <row r="17" spans="1:31" s="113" customFormat="1" ht="11.25" customHeight="1">
      <c r="A17" s="47" t="s">
        <v>39</v>
      </c>
      <c r="B17" s="137" t="s">
        <v>116</v>
      </c>
      <c r="C17" s="49">
        <f t="shared" si="7"/>
        <v>57141353</v>
      </c>
      <c r="D17" s="49">
        <v>16840591</v>
      </c>
      <c r="E17" s="49">
        <v>40300762</v>
      </c>
      <c r="F17" s="49">
        <v>0</v>
      </c>
      <c r="G17" s="49"/>
      <c r="H17" s="49">
        <f t="shared" si="4"/>
        <v>57141353</v>
      </c>
      <c r="I17" s="49">
        <f t="shared" si="5"/>
        <v>30697649</v>
      </c>
      <c r="J17" s="49">
        <v>1352813</v>
      </c>
      <c r="K17" s="49">
        <v>0</v>
      </c>
      <c r="L17" s="49">
        <v>0</v>
      </c>
      <c r="M17" s="49">
        <v>29344836</v>
      </c>
      <c r="N17" s="49">
        <v>0</v>
      </c>
      <c r="O17" s="49">
        <v>0</v>
      </c>
      <c r="P17" s="49">
        <v>0</v>
      </c>
      <c r="Q17" s="49">
        <v>0</v>
      </c>
      <c r="R17" s="50">
        <v>26443704</v>
      </c>
      <c r="S17" s="50">
        <f t="shared" si="1"/>
        <v>55788540</v>
      </c>
      <c r="T17" s="145">
        <f t="shared" si="2"/>
        <v>4.406894482375507</v>
      </c>
      <c r="U17" s="51">
        <f t="shared" si="3"/>
        <v>57141353</v>
      </c>
      <c r="V17" s="114"/>
      <c r="W17" s="114"/>
      <c r="X17" s="114"/>
      <c r="Y17" s="114"/>
      <c r="Z17" s="114"/>
      <c r="AA17" s="114"/>
      <c r="AB17" s="114"/>
      <c r="AC17" s="114"/>
      <c r="AD17" s="114"/>
      <c r="AE17" s="114"/>
    </row>
    <row r="18" spans="1:31" s="113" customFormat="1" ht="11.25" customHeight="1">
      <c r="A18" s="47" t="s">
        <v>40</v>
      </c>
      <c r="B18" s="137" t="s">
        <v>156</v>
      </c>
      <c r="C18" s="49">
        <f t="shared" si="7"/>
        <v>720106</v>
      </c>
      <c r="D18" s="49">
        <v>0</v>
      </c>
      <c r="E18" s="49">
        <v>720106</v>
      </c>
      <c r="F18" s="49">
        <v>0</v>
      </c>
      <c r="G18" s="49"/>
      <c r="H18" s="49">
        <f t="shared" si="4"/>
        <v>720106</v>
      </c>
      <c r="I18" s="49">
        <f t="shared" si="5"/>
        <v>712013</v>
      </c>
      <c r="J18" s="49">
        <v>9133</v>
      </c>
      <c r="K18" s="49">
        <v>0</v>
      </c>
      <c r="L18" s="49">
        <v>0</v>
      </c>
      <c r="M18" s="49">
        <v>702880</v>
      </c>
      <c r="N18" s="49">
        <v>0</v>
      </c>
      <c r="O18" s="49">
        <v>0</v>
      </c>
      <c r="P18" s="49">
        <v>0</v>
      </c>
      <c r="Q18" s="49">
        <v>0</v>
      </c>
      <c r="R18" s="50">
        <v>8093</v>
      </c>
      <c r="S18" s="50">
        <f t="shared" si="1"/>
        <v>710973</v>
      </c>
      <c r="T18" s="145">
        <f t="shared" si="2"/>
        <v>1.2827012989931363</v>
      </c>
      <c r="U18" s="51">
        <f t="shared" si="3"/>
        <v>720106</v>
      </c>
      <c r="V18" s="114"/>
      <c r="W18" s="114"/>
      <c r="X18" s="114"/>
      <c r="Y18" s="114"/>
      <c r="Z18" s="114"/>
      <c r="AA18" s="114"/>
      <c r="AB18" s="114"/>
      <c r="AC18" s="114"/>
      <c r="AD18" s="114"/>
      <c r="AE18" s="114"/>
    </row>
    <row r="19" spans="1:31" s="113" customFormat="1" ht="11.25" customHeight="1">
      <c r="A19" s="47" t="s">
        <v>41</v>
      </c>
      <c r="B19" s="137" t="s">
        <v>157</v>
      </c>
      <c r="C19" s="49">
        <f t="shared" si="7"/>
        <v>456294</v>
      </c>
      <c r="D19" s="49">
        <v>122000</v>
      </c>
      <c r="E19" s="49">
        <v>334294</v>
      </c>
      <c r="F19" s="49">
        <v>0</v>
      </c>
      <c r="G19" s="49"/>
      <c r="H19" s="49">
        <f t="shared" si="4"/>
        <v>456294</v>
      </c>
      <c r="I19" s="49">
        <f t="shared" si="5"/>
        <v>302221</v>
      </c>
      <c r="J19" s="49">
        <v>14361</v>
      </c>
      <c r="K19" s="49">
        <v>0</v>
      </c>
      <c r="L19" s="49">
        <v>0</v>
      </c>
      <c r="M19" s="49">
        <v>287860</v>
      </c>
      <c r="N19" s="49">
        <v>0</v>
      </c>
      <c r="O19" s="49">
        <v>0</v>
      </c>
      <c r="P19" s="49">
        <v>0</v>
      </c>
      <c r="Q19" s="49">
        <v>0</v>
      </c>
      <c r="R19" s="50">
        <v>154073</v>
      </c>
      <c r="S19" s="50">
        <f t="shared" si="1"/>
        <v>441933</v>
      </c>
      <c r="T19" s="145">
        <f t="shared" si="2"/>
        <v>4.751820687510133</v>
      </c>
      <c r="U19" s="51">
        <f t="shared" si="3"/>
        <v>456294</v>
      </c>
      <c r="V19" s="114"/>
      <c r="W19" s="114"/>
      <c r="X19" s="114"/>
      <c r="Y19" s="114"/>
      <c r="Z19" s="114"/>
      <c r="AA19" s="114"/>
      <c r="AB19" s="114"/>
      <c r="AC19" s="114"/>
      <c r="AD19" s="114"/>
      <c r="AE19" s="114"/>
    </row>
    <row r="20" spans="1:31" s="113" customFormat="1" ht="11.25" customHeight="1">
      <c r="A20" s="47" t="s">
        <v>42</v>
      </c>
      <c r="B20" s="137" t="s">
        <v>190</v>
      </c>
      <c r="C20" s="49">
        <f t="shared" si="7"/>
        <v>201</v>
      </c>
      <c r="D20" s="49">
        <v>0</v>
      </c>
      <c r="E20" s="49">
        <v>201</v>
      </c>
      <c r="F20" s="49">
        <v>0</v>
      </c>
      <c r="G20" s="49"/>
      <c r="H20" s="49">
        <f t="shared" si="4"/>
        <v>201</v>
      </c>
      <c r="I20" s="49">
        <f t="shared" si="5"/>
        <v>201</v>
      </c>
      <c r="J20" s="49">
        <v>201</v>
      </c>
      <c r="K20" s="49">
        <v>0</v>
      </c>
      <c r="L20" s="49">
        <v>0</v>
      </c>
      <c r="M20" s="49">
        <v>0</v>
      </c>
      <c r="N20" s="49">
        <v>0</v>
      </c>
      <c r="O20" s="49">
        <v>0</v>
      </c>
      <c r="P20" s="49">
        <v>0</v>
      </c>
      <c r="Q20" s="49">
        <v>0</v>
      </c>
      <c r="R20" s="50">
        <v>0</v>
      </c>
      <c r="S20" s="50">
        <f t="shared" si="1"/>
        <v>0</v>
      </c>
      <c r="T20" s="145">
        <f t="shared" si="2"/>
        <v>100</v>
      </c>
      <c r="U20" s="51">
        <f t="shared" si="3"/>
        <v>201</v>
      </c>
      <c r="V20" s="114"/>
      <c r="W20" s="114"/>
      <c r="X20" s="114"/>
      <c r="Y20" s="114"/>
      <c r="Z20" s="114"/>
      <c r="AA20" s="114"/>
      <c r="AB20" s="114"/>
      <c r="AC20" s="114"/>
      <c r="AD20" s="114"/>
      <c r="AE20" s="114"/>
    </row>
    <row r="21" spans="1:31" s="113" customFormat="1" ht="11.25" customHeight="1">
      <c r="A21" s="47" t="s">
        <v>43</v>
      </c>
      <c r="B21" s="137" t="s">
        <v>154</v>
      </c>
      <c r="C21" s="49">
        <f t="shared" si="7"/>
        <v>26616506</v>
      </c>
      <c r="D21" s="49">
        <v>26614118</v>
      </c>
      <c r="E21" s="49">
        <v>2388</v>
      </c>
      <c r="F21" s="49">
        <v>400</v>
      </c>
      <c r="G21" s="49"/>
      <c r="H21" s="49">
        <f t="shared" si="4"/>
        <v>26616106</v>
      </c>
      <c r="I21" s="49">
        <f t="shared" si="5"/>
        <v>633890</v>
      </c>
      <c r="J21" s="49">
        <v>2388</v>
      </c>
      <c r="K21" s="49">
        <v>0</v>
      </c>
      <c r="L21" s="49">
        <v>0</v>
      </c>
      <c r="M21" s="49">
        <v>631502</v>
      </c>
      <c r="N21" s="49">
        <v>0</v>
      </c>
      <c r="O21" s="49">
        <v>0</v>
      </c>
      <c r="P21" s="49">
        <v>0</v>
      </c>
      <c r="Q21" s="49">
        <v>0</v>
      </c>
      <c r="R21" s="50">
        <v>25982216</v>
      </c>
      <c r="S21" s="50">
        <f t="shared" si="1"/>
        <v>26613718</v>
      </c>
      <c r="T21" s="145">
        <f t="shared" si="2"/>
        <v>0.3767215131962959</v>
      </c>
      <c r="U21" s="51">
        <f t="shared" si="3"/>
        <v>26616506</v>
      </c>
      <c r="V21" s="114"/>
      <c r="W21" s="114"/>
      <c r="X21" s="114"/>
      <c r="Y21" s="114"/>
      <c r="Z21" s="114"/>
      <c r="AA21" s="114"/>
      <c r="AB21" s="114"/>
      <c r="AC21" s="114"/>
      <c r="AD21" s="114"/>
      <c r="AE21" s="114"/>
    </row>
    <row r="22" spans="1:31" s="113" customFormat="1" ht="11.25" customHeight="1">
      <c r="A22" s="47" t="s">
        <v>44</v>
      </c>
      <c r="B22" s="137" t="s">
        <v>187</v>
      </c>
      <c r="C22" s="49">
        <f>SUM(D22:E22)</f>
        <v>400</v>
      </c>
      <c r="D22" s="49">
        <v>0</v>
      </c>
      <c r="E22" s="49">
        <v>400</v>
      </c>
      <c r="F22" s="49">
        <v>0</v>
      </c>
      <c r="G22" s="49"/>
      <c r="H22" s="49">
        <f>SUM(J22:R22)</f>
        <v>400</v>
      </c>
      <c r="I22" s="49">
        <f>SUM(J22:Q22)</f>
        <v>400</v>
      </c>
      <c r="J22" s="49">
        <v>400</v>
      </c>
      <c r="K22" s="49">
        <v>0</v>
      </c>
      <c r="L22" s="49">
        <v>0</v>
      </c>
      <c r="M22" s="49">
        <v>0</v>
      </c>
      <c r="N22" s="49">
        <v>0</v>
      </c>
      <c r="O22" s="49">
        <v>0</v>
      </c>
      <c r="P22" s="49">
        <v>0</v>
      </c>
      <c r="Q22" s="49">
        <v>0</v>
      </c>
      <c r="R22" s="50">
        <v>0</v>
      </c>
      <c r="S22" s="50">
        <f>SUM(M22:R22)</f>
        <v>0</v>
      </c>
      <c r="T22" s="145">
        <f>(K22+L22+J22)/I22*100</f>
        <v>100</v>
      </c>
      <c r="U22" s="51">
        <f>SUM(F22:H22)</f>
        <v>400</v>
      </c>
      <c r="V22" s="114"/>
      <c r="W22" s="114"/>
      <c r="X22" s="114"/>
      <c r="Y22" s="114"/>
      <c r="Z22" s="114"/>
      <c r="AA22" s="114"/>
      <c r="AB22" s="114"/>
      <c r="AC22" s="114"/>
      <c r="AD22" s="114"/>
      <c r="AE22" s="114"/>
    </row>
    <row r="23" spans="1:31" s="113" customFormat="1" ht="11.25" customHeight="1">
      <c r="A23" s="47" t="s">
        <v>58</v>
      </c>
      <c r="B23" s="137" t="s">
        <v>176</v>
      </c>
      <c r="C23" s="49">
        <f t="shared" si="7"/>
        <v>210648</v>
      </c>
      <c r="D23" s="49">
        <v>200028</v>
      </c>
      <c r="E23" s="49">
        <v>10620</v>
      </c>
      <c r="F23" s="49">
        <v>0</v>
      </c>
      <c r="G23" s="49"/>
      <c r="H23" s="49">
        <f t="shared" si="4"/>
        <v>210648</v>
      </c>
      <c r="I23" s="49">
        <f t="shared" si="5"/>
        <v>10620</v>
      </c>
      <c r="J23" s="49">
        <v>10620</v>
      </c>
      <c r="K23" s="49">
        <v>0</v>
      </c>
      <c r="L23" s="49">
        <v>0</v>
      </c>
      <c r="M23" s="49">
        <v>0</v>
      </c>
      <c r="N23" s="49">
        <v>0</v>
      </c>
      <c r="O23" s="49">
        <v>0</v>
      </c>
      <c r="P23" s="49">
        <v>0</v>
      </c>
      <c r="Q23" s="49">
        <v>0</v>
      </c>
      <c r="R23" s="50">
        <v>200028</v>
      </c>
      <c r="S23" s="50">
        <f t="shared" si="1"/>
        <v>200028</v>
      </c>
      <c r="T23" s="145">
        <f t="shared" si="2"/>
        <v>100</v>
      </c>
      <c r="U23" s="51">
        <f t="shared" si="3"/>
        <v>210648</v>
      </c>
      <c r="V23" s="114"/>
      <c r="W23" s="114"/>
      <c r="X23" s="114"/>
      <c r="Y23" s="114"/>
      <c r="Z23" s="114"/>
      <c r="AA23" s="114"/>
      <c r="AB23" s="114"/>
      <c r="AC23" s="114"/>
      <c r="AD23" s="114"/>
      <c r="AE23" s="114"/>
    </row>
    <row r="24" spans="1:31" s="113" customFormat="1" ht="11.25" customHeight="1">
      <c r="A24" s="47" t="s">
        <v>182</v>
      </c>
      <c r="B24" s="137" t="s">
        <v>152</v>
      </c>
      <c r="C24" s="49">
        <f t="shared" si="7"/>
        <v>75163861</v>
      </c>
      <c r="D24" s="49">
        <v>65410141</v>
      </c>
      <c r="E24" s="49">
        <v>9753720</v>
      </c>
      <c r="F24" s="49">
        <v>0</v>
      </c>
      <c r="G24" s="49"/>
      <c r="H24" s="49">
        <f>SUM(J24:R24)</f>
        <v>75163861</v>
      </c>
      <c r="I24" s="49">
        <f>SUM(J24:Q24)</f>
        <v>14245041</v>
      </c>
      <c r="J24" s="49">
        <v>165648</v>
      </c>
      <c r="K24" s="49">
        <v>0</v>
      </c>
      <c r="L24" s="49">
        <v>0</v>
      </c>
      <c r="M24" s="49">
        <v>13773212</v>
      </c>
      <c r="N24" s="49">
        <v>306181</v>
      </c>
      <c r="O24" s="49">
        <v>0</v>
      </c>
      <c r="P24" s="49">
        <v>0</v>
      </c>
      <c r="Q24" s="49">
        <v>0</v>
      </c>
      <c r="R24" s="50">
        <v>60918820</v>
      </c>
      <c r="S24" s="50">
        <f>SUM(M24:R24)</f>
        <v>74998213</v>
      </c>
      <c r="T24" s="145">
        <f>(K24+L24+J24)/I24*100</f>
        <v>1.1628467759411854</v>
      </c>
      <c r="U24" s="51"/>
      <c r="V24" s="114"/>
      <c r="W24" s="114"/>
      <c r="X24" s="114"/>
      <c r="Y24" s="114"/>
      <c r="Z24" s="114"/>
      <c r="AA24" s="114"/>
      <c r="AB24" s="114"/>
      <c r="AC24" s="114"/>
      <c r="AD24" s="114"/>
      <c r="AE24" s="114"/>
    </row>
    <row r="25" spans="1:31" s="113" customFormat="1" ht="11.25" customHeight="1">
      <c r="A25" s="141" t="s">
        <v>183</v>
      </c>
      <c r="B25" s="137" t="s">
        <v>151</v>
      </c>
      <c r="C25" s="49">
        <f t="shared" si="7"/>
        <v>127361084</v>
      </c>
      <c r="D25" s="49">
        <v>127083430</v>
      </c>
      <c r="E25" s="49">
        <v>277654</v>
      </c>
      <c r="F25" s="49">
        <v>0</v>
      </c>
      <c r="G25" s="49"/>
      <c r="H25" s="49">
        <f>SUM(J25:R25)</f>
        <v>127361084</v>
      </c>
      <c r="I25" s="49">
        <f>SUM(J25:Q25)</f>
        <v>48799416</v>
      </c>
      <c r="J25" s="49">
        <v>11968572</v>
      </c>
      <c r="K25" s="49">
        <v>0</v>
      </c>
      <c r="L25" s="49">
        <v>0</v>
      </c>
      <c r="M25" s="49">
        <v>36233444</v>
      </c>
      <c r="N25" s="49">
        <v>597400</v>
      </c>
      <c r="O25" s="49">
        <v>0</v>
      </c>
      <c r="P25" s="49">
        <v>0</v>
      </c>
      <c r="Q25" s="49">
        <v>0</v>
      </c>
      <c r="R25" s="50">
        <v>78561668</v>
      </c>
      <c r="S25" s="50">
        <f>SUM(M25:R25)</f>
        <v>115392512</v>
      </c>
      <c r="T25" s="145">
        <f>(K25+L25+J25)/I25*100</f>
        <v>24.526055803618632</v>
      </c>
      <c r="U25" s="51">
        <f>SUM(F25:H25)</f>
        <v>127361084</v>
      </c>
      <c r="V25" s="114"/>
      <c r="W25" s="114"/>
      <c r="X25" s="114"/>
      <c r="Y25" s="114"/>
      <c r="Z25" s="114"/>
      <c r="AA25" s="114"/>
      <c r="AB25" s="114"/>
      <c r="AC25" s="114"/>
      <c r="AD25" s="114"/>
      <c r="AE25" s="114"/>
    </row>
    <row r="26" spans="1:31" s="113" customFormat="1" ht="16.5" customHeight="1">
      <c r="A26" s="47"/>
      <c r="B26" s="137"/>
      <c r="C26" s="49">
        <f t="shared" si="7"/>
        <v>0</v>
      </c>
      <c r="D26" s="49"/>
      <c r="E26" s="49"/>
      <c r="F26" s="49"/>
      <c r="G26" s="49"/>
      <c r="H26" s="49">
        <f t="shared" si="4"/>
        <v>0</v>
      </c>
      <c r="I26" s="49">
        <f t="shared" si="5"/>
        <v>0</v>
      </c>
      <c r="J26" s="49"/>
      <c r="K26" s="49"/>
      <c r="L26" s="49"/>
      <c r="M26" s="49"/>
      <c r="N26" s="49"/>
      <c r="O26" s="49"/>
      <c r="P26" s="49"/>
      <c r="Q26" s="49"/>
      <c r="R26" s="50"/>
      <c r="S26" s="50">
        <f>SUM(M26:R26)</f>
        <v>0</v>
      </c>
      <c r="T26" s="145" t="e">
        <f>(K26+L26+J26)/I26*100</f>
        <v>#DIV/0!</v>
      </c>
      <c r="U26" s="51">
        <f>SUM(F26:H26)</f>
        <v>0</v>
      </c>
      <c r="V26" s="114"/>
      <c r="W26" s="114"/>
      <c r="X26" s="114"/>
      <c r="Y26" s="114"/>
      <c r="Z26" s="114"/>
      <c r="AA26" s="114"/>
      <c r="AB26" s="114"/>
      <c r="AC26" s="114"/>
      <c r="AD26" s="114"/>
      <c r="AE26" s="114"/>
    </row>
    <row r="27" spans="1:31" s="116" customFormat="1" ht="16.5" customHeight="1">
      <c r="A27" s="52" t="s">
        <v>92</v>
      </c>
      <c r="B27" s="138" t="s">
        <v>113</v>
      </c>
      <c r="C27" s="94">
        <f aca="true" t="shared" si="8" ref="C27:R27">C28+C33+C39+C45+C52+C59+C69+C80+C88+C96+C103+C112</f>
        <v>1283186566</v>
      </c>
      <c r="D27" s="94">
        <f t="shared" si="8"/>
        <v>940028991</v>
      </c>
      <c r="E27" s="94">
        <f t="shared" si="8"/>
        <v>343157575</v>
      </c>
      <c r="F27" s="94">
        <f t="shared" si="8"/>
        <v>15668750</v>
      </c>
      <c r="G27" s="94">
        <f t="shared" si="8"/>
        <v>0</v>
      </c>
      <c r="H27" s="94">
        <f t="shared" si="8"/>
        <v>1267517816</v>
      </c>
      <c r="I27" s="94">
        <f t="shared" si="8"/>
        <v>720343202</v>
      </c>
      <c r="J27" s="94">
        <f t="shared" si="8"/>
        <v>71898747</v>
      </c>
      <c r="K27" s="94">
        <f t="shared" si="8"/>
        <v>15294929</v>
      </c>
      <c r="L27" s="94">
        <f t="shared" si="8"/>
        <v>105821</v>
      </c>
      <c r="M27" s="94">
        <f t="shared" si="8"/>
        <v>613440068</v>
      </c>
      <c r="N27" s="94">
        <f t="shared" si="8"/>
        <v>16677915</v>
      </c>
      <c r="O27" s="94">
        <f t="shared" si="8"/>
        <v>255932</v>
      </c>
      <c r="P27" s="94">
        <f t="shared" si="8"/>
        <v>0</v>
      </c>
      <c r="Q27" s="94">
        <f t="shared" si="8"/>
        <v>2669790</v>
      </c>
      <c r="R27" s="94">
        <f t="shared" si="8"/>
        <v>547174614</v>
      </c>
      <c r="S27" s="142">
        <f t="shared" si="1"/>
        <v>1180218319</v>
      </c>
      <c r="T27" s="146">
        <f t="shared" si="2"/>
        <v>12.119153308814038</v>
      </c>
      <c r="U27" s="95">
        <f t="shared" si="3"/>
        <v>1283186566</v>
      </c>
      <c r="V27" s="115"/>
      <c r="W27" s="115"/>
      <c r="X27" s="115"/>
      <c r="Y27" s="115"/>
      <c r="Z27" s="115"/>
      <c r="AA27" s="115"/>
      <c r="AB27" s="115"/>
      <c r="AC27" s="115"/>
      <c r="AD27" s="115"/>
      <c r="AE27" s="115"/>
    </row>
    <row r="28" spans="1:31" s="184" customFormat="1" ht="16.5" customHeight="1">
      <c r="A28" s="177" t="s">
        <v>0</v>
      </c>
      <c r="B28" s="185" t="s">
        <v>91</v>
      </c>
      <c r="C28" s="179">
        <f>SUM(C29:C32)</f>
        <v>51678574</v>
      </c>
      <c r="D28" s="179">
        <f>SUM(D29:D32)</f>
        <v>25545403</v>
      </c>
      <c r="E28" s="179">
        <f>SUM(E29:E32)</f>
        <v>26133171</v>
      </c>
      <c r="F28" s="179">
        <f>SUM(F29:F32)</f>
        <v>300</v>
      </c>
      <c r="G28" s="179">
        <f>SUM(G29:G32)</f>
        <v>0</v>
      </c>
      <c r="H28" s="179">
        <f aca="true" t="shared" si="9" ref="H28:H40">SUM(J28:R28)</f>
        <v>51678274</v>
      </c>
      <c r="I28" s="179">
        <f aca="true" t="shared" si="10" ref="I28:I40">SUM(J28:Q28)</f>
        <v>34029601</v>
      </c>
      <c r="J28" s="179">
        <f aca="true" t="shared" si="11" ref="J28:R28">SUM(J29:J32)</f>
        <v>3079945</v>
      </c>
      <c r="K28" s="179">
        <f t="shared" si="11"/>
        <v>15210</v>
      </c>
      <c r="L28" s="179">
        <f t="shared" si="11"/>
        <v>0</v>
      </c>
      <c r="M28" s="179">
        <f t="shared" si="11"/>
        <v>29619262</v>
      </c>
      <c r="N28" s="179">
        <f t="shared" si="11"/>
        <v>927248</v>
      </c>
      <c r="O28" s="179">
        <f t="shared" si="11"/>
        <v>0</v>
      </c>
      <c r="P28" s="179">
        <f t="shared" si="11"/>
        <v>0</v>
      </c>
      <c r="Q28" s="179">
        <f t="shared" si="11"/>
        <v>387936</v>
      </c>
      <c r="R28" s="179">
        <f t="shared" si="11"/>
        <v>17648673</v>
      </c>
      <c r="S28" s="180">
        <f t="shared" si="1"/>
        <v>48583119</v>
      </c>
      <c r="T28" s="181">
        <f t="shared" si="2"/>
        <v>9.095478374841951</v>
      </c>
      <c r="U28" s="182">
        <f t="shared" si="3"/>
        <v>51678574</v>
      </c>
      <c r="V28" s="183"/>
      <c r="W28" s="183"/>
      <c r="X28" s="183"/>
      <c r="Y28" s="183"/>
      <c r="Z28" s="183"/>
      <c r="AA28" s="183"/>
      <c r="AB28" s="183"/>
      <c r="AC28" s="183"/>
      <c r="AD28" s="183"/>
      <c r="AE28" s="183"/>
    </row>
    <row r="29" spans="1:31" s="113" customFormat="1" ht="16.5" customHeight="1">
      <c r="A29" s="47" t="s">
        <v>26</v>
      </c>
      <c r="B29" s="137" t="s">
        <v>149</v>
      </c>
      <c r="C29" s="49">
        <f>SUM(D29:E29)</f>
        <v>10827832</v>
      </c>
      <c r="D29" s="49">
        <v>9408359</v>
      </c>
      <c r="E29" s="49">
        <v>1419473</v>
      </c>
      <c r="F29" s="49">
        <v>0</v>
      </c>
      <c r="G29" s="49">
        <f>97539241-97539241</f>
        <v>0</v>
      </c>
      <c r="H29" s="49">
        <f t="shared" si="9"/>
        <v>10827832</v>
      </c>
      <c r="I29" s="49">
        <f t="shared" si="10"/>
        <v>4719270</v>
      </c>
      <c r="J29" s="49">
        <v>1025537</v>
      </c>
      <c r="K29" s="49">
        <v>8720</v>
      </c>
      <c r="L29" s="49">
        <v>0</v>
      </c>
      <c r="M29" s="49">
        <v>2757766</v>
      </c>
      <c r="N29" s="49">
        <v>927247</v>
      </c>
      <c r="O29" s="49">
        <v>0</v>
      </c>
      <c r="P29" s="49">
        <v>0</v>
      </c>
      <c r="Q29" s="49">
        <v>0</v>
      </c>
      <c r="R29" s="50">
        <v>6108562</v>
      </c>
      <c r="S29" s="50">
        <f t="shared" si="1"/>
        <v>9793575</v>
      </c>
      <c r="T29" s="145">
        <f t="shared" si="2"/>
        <v>21.91561406742992</v>
      </c>
      <c r="U29" s="51">
        <f t="shared" si="3"/>
        <v>10827832</v>
      </c>
      <c r="V29" s="114"/>
      <c r="W29" s="114"/>
      <c r="X29" s="114"/>
      <c r="Y29" s="114"/>
      <c r="Z29" s="114"/>
      <c r="AA29" s="114"/>
      <c r="AB29" s="114"/>
      <c r="AC29" s="114"/>
      <c r="AD29" s="114"/>
      <c r="AE29" s="114"/>
    </row>
    <row r="30" spans="1:31" s="113" customFormat="1" ht="16.5" customHeight="1">
      <c r="A30" s="141">
        <v>2</v>
      </c>
      <c r="B30" s="137" t="s">
        <v>188</v>
      </c>
      <c r="C30" s="49">
        <f>SUM(D30:E30)</f>
        <v>16795457</v>
      </c>
      <c r="D30" s="49">
        <v>7836939</v>
      </c>
      <c r="E30" s="49">
        <v>8958518</v>
      </c>
      <c r="F30" s="49">
        <v>0</v>
      </c>
      <c r="G30" s="49"/>
      <c r="H30" s="49">
        <f>SUM(J30:R30)</f>
        <v>16795457</v>
      </c>
      <c r="I30" s="49">
        <f>SUM(J30:Q30)</f>
        <v>10460188</v>
      </c>
      <c r="J30" s="49">
        <v>1304288</v>
      </c>
      <c r="K30" s="49">
        <v>0</v>
      </c>
      <c r="L30" s="49">
        <v>0</v>
      </c>
      <c r="M30" s="49">
        <v>8767963</v>
      </c>
      <c r="N30" s="49">
        <v>1</v>
      </c>
      <c r="O30" s="49">
        <v>0</v>
      </c>
      <c r="P30" s="49">
        <v>0</v>
      </c>
      <c r="Q30" s="49">
        <v>387936</v>
      </c>
      <c r="R30" s="50">
        <v>6335269</v>
      </c>
      <c r="S30" s="50">
        <f>SUM(M30:R30)</f>
        <v>15491169</v>
      </c>
      <c r="T30" s="145">
        <f>(K30+L30+J30)/I30*100</f>
        <v>12.469068433569262</v>
      </c>
      <c r="U30" s="51">
        <f>SUM(F30:H30)</f>
        <v>16795457</v>
      </c>
      <c r="V30" s="114"/>
      <c r="W30" s="114"/>
      <c r="X30" s="114"/>
      <c r="Y30" s="114"/>
      <c r="Z30" s="114"/>
      <c r="AA30" s="114"/>
      <c r="AB30" s="114"/>
      <c r="AC30" s="114"/>
      <c r="AD30" s="114"/>
      <c r="AE30" s="114"/>
    </row>
    <row r="31" spans="1:31" s="113" customFormat="1" ht="16.5" customHeight="1">
      <c r="A31" s="141">
        <v>3</v>
      </c>
      <c r="B31" s="137" t="s">
        <v>150</v>
      </c>
      <c r="C31" s="49">
        <f>SUM(D31:E31)</f>
        <v>24055285</v>
      </c>
      <c r="D31" s="49">
        <v>8300105</v>
      </c>
      <c r="E31" s="49">
        <v>15755180</v>
      </c>
      <c r="F31" s="49">
        <v>300</v>
      </c>
      <c r="G31" s="49">
        <v>0</v>
      </c>
      <c r="H31" s="49">
        <f t="shared" si="9"/>
        <v>24054985</v>
      </c>
      <c r="I31" s="49">
        <f t="shared" si="10"/>
        <v>18850143</v>
      </c>
      <c r="J31" s="49">
        <v>750120</v>
      </c>
      <c r="K31" s="49">
        <v>6490</v>
      </c>
      <c r="L31" s="49">
        <v>0</v>
      </c>
      <c r="M31" s="49">
        <v>18093533</v>
      </c>
      <c r="N31" s="49">
        <v>0</v>
      </c>
      <c r="O31" s="49">
        <v>0</v>
      </c>
      <c r="P31" s="49">
        <v>0</v>
      </c>
      <c r="Q31" s="49">
        <v>0</v>
      </c>
      <c r="R31" s="50">
        <v>5204842</v>
      </c>
      <c r="S31" s="50">
        <f t="shared" si="1"/>
        <v>23298375</v>
      </c>
      <c r="T31" s="145">
        <f t="shared" si="2"/>
        <v>4.013815704209777</v>
      </c>
      <c r="U31" s="51">
        <f t="shared" si="3"/>
        <v>24055285</v>
      </c>
      <c r="V31" s="114"/>
      <c r="W31" s="114"/>
      <c r="X31" s="114"/>
      <c r="Y31" s="114"/>
      <c r="Z31" s="114"/>
      <c r="AA31" s="114"/>
      <c r="AB31" s="114"/>
      <c r="AC31" s="114"/>
      <c r="AD31" s="114"/>
      <c r="AE31" s="114"/>
    </row>
    <row r="32" spans="1:31" s="113" customFormat="1" ht="16.5" customHeight="1">
      <c r="A32" s="47"/>
      <c r="B32" s="137"/>
      <c r="C32" s="49">
        <f>SUM(D32:E32)</f>
        <v>0</v>
      </c>
      <c r="D32" s="49"/>
      <c r="E32" s="49"/>
      <c r="F32" s="49"/>
      <c r="G32" s="49"/>
      <c r="H32" s="49">
        <f t="shared" si="9"/>
        <v>0</v>
      </c>
      <c r="I32" s="49">
        <f t="shared" si="10"/>
        <v>0</v>
      </c>
      <c r="J32" s="49"/>
      <c r="K32" s="49"/>
      <c r="L32" s="49"/>
      <c r="M32" s="49"/>
      <c r="N32" s="49"/>
      <c r="O32" s="49"/>
      <c r="P32" s="49"/>
      <c r="Q32" s="49"/>
      <c r="R32" s="50"/>
      <c r="S32" s="50">
        <f t="shared" si="1"/>
        <v>0</v>
      </c>
      <c r="T32" s="145"/>
      <c r="U32" s="51">
        <f t="shared" si="3"/>
        <v>0</v>
      </c>
      <c r="V32" s="114"/>
      <c r="W32" s="114"/>
      <c r="X32" s="114"/>
      <c r="Y32" s="114"/>
      <c r="Z32" s="114"/>
      <c r="AA32" s="114"/>
      <c r="AB32" s="114"/>
      <c r="AC32" s="114"/>
      <c r="AD32" s="114"/>
      <c r="AE32" s="114"/>
    </row>
    <row r="33" spans="1:31" s="184" customFormat="1" ht="16.5" customHeight="1">
      <c r="A33" s="177" t="s">
        <v>1</v>
      </c>
      <c r="B33" s="185" t="s">
        <v>93</v>
      </c>
      <c r="C33" s="179">
        <f>SUM(C34:C38)</f>
        <v>46693512</v>
      </c>
      <c r="D33" s="179">
        <f>SUM(D34:D38)</f>
        <v>38968200</v>
      </c>
      <c r="E33" s="179">
        <f>SUM(E34:E38)</f>
        <v>7725312</v>
      </c>
      <c r="F33" s="179">
        <f>SUM(F34:F38)</f>
        <v>232745</v>
      </c>
      <c r="G33" s="179">
        <f>SUM(G34:G38)</f>
        <v>0</v>
      </c>
      <c r="H33" s="179">
        <f t="shared" si="9"/>
        <v>46460767</v>
      </c>
      <c r="I33" s="179">
        <f t="shared" si="10"/>
        <v>30094985</v>
      </c>
      <c r="J33" s="179">
        <f aca="true" t="shared" si="12" ref="J33:R33">SUM(J34:J38)</f>
        <v>5017109</v>
      </c>
      <c r="K33" s="179">
        <f t="shared" si="12"/>
        <v>2939419</v>
      </c>
      <c r="L33" s="179">
        <f t="shared" si="12"/>
        <v>0</v>
      </c>
      <c r="M33" s="179">
        <f t="shared" si="12"/>
        <v>19376069</v>
      </c>
      <c r="N33" s="179">
        <f t="shared" si="12"/>
        <v>2397642</v>
      </c>
      <c r="O33" s="179">
        <f t="shared" si="12"/>
        <v>0</v>
      </c>
      <c r="P33" s="179">
        <f t="shared" si="12"/>
        <v>0</v>
      </c>
      <c r="Q33" s="179">
        <f t="shared" si="12"/>
        <v>364746</v>
      </c>
      <c r="R33" s="179">
        <f t="shared" si="12"/>
        <v>16365782</v>
      </c>
      <c r="S33" s="180">
        <f aca="true" t="shared" si="13" ref="S33:S46">SUM(M33:R33)</f>
        <v>38504239</v>
      </c>
      <c r="T33" s="181">
        <f aca="true" t="shared" si="14" ref="T33:T50">(K33+L33+J33)/I33*100</f>
        <v>26.438052718750317</v>
      </c>
      <c r="U33" s="182">
        <f aca="true" t="shared" si="15" ref="U33:U50">SUM(F33:H33)</f>
        <v>46693512</v>
      </c>
      <c r="V33" s="183"/>
      <c r="W33" s="183"/>
      <c r="X33" s="183"/>
      <c r="Y33" s="183"/>
      <c r="Z33" s="183"/>
      <c r="AA33" s="183"/>
      <c r="AB33" s="183"/>
      <c r="AC33" s="183"/>
      <c r="AD33" s="183"/>
      <c r="AE33" s="183"/>
    </row>
    <row r="34" spans="1:31" s="113" customFormat="1" ht="16.5" customHeight="1">
      <c r="A34" s="47" t="s">
        <v>26</v>
      </c>
      <c r="B34" s="137" t="s">
        <v>185</v>
      </c>
      <c r="C34" s="49">
        <f>SUM(D34:E34)</f>
        <v>7039835</v>
      </c>
      <c r="D34" s="49">
        <v>5640257</v>
      </c>
      <c r="E34" s="49">
        <v>1399578</v>
      </c>
      <c r="F34" s="49"/>
      <c r="G34" s="49"/>
      <c r="H34" s="49">
        <f t="shared" si="9"/>
        <v>7039835</v>
      </c>
      <c r="I34" s="49">
        <f t="shared" si="10"/>
        <v>6689417</v>
      </c>
      <c r="J34" s="49">
        <v>1047814</v>
      </c>
      <c r="K34" s="49">
        <v>27097</v>
      </c>
      <c r="L34" s="49"/>
      <c r="M34" s="49">
        <v>3216864</v>
      </c>
      <c r="N34" s="49">
        <v>2397642</v>
      </c>
      <c r="O34" s="49" t="s">
        <v>200</v>
      </c>
      <c r="P34" s="49"/>
      <c r="Q34" s="49"/>
      <c r="R34" s="50">
        <v>350418</v>
      </c>
      <c r="S34" s="50">
        <f t="shared" si="13"/>
        <v>5964924</v>
      </c>
      <c r="T34" s="145">
        <f t="shared" si="14"/>
        <v>16.068829316515924</v>
      </c>
      <c r="U34" s="51">
        <f t="shared" si="15"/>
        <v>7039835</v>
      </c>
      <c r="V34" s="114"/>
      <c r="W34" s="114"/>
      <c r="X34" s="114"/>
      <c r="Y34" s="114"/>
      <c r="Z34" s="114"/>
      <c r="AA34" s="114"/>
      <c r="AB34" s="114"/>
      <c r="AC34" s="114"/>
      <c r="AD34" s="114"/>
      <c r="AE34" s="114"/>
    </row>
    <row r="35" spans="1:31" s="113" customFormat="1" ht="16.5" customHeight="1">
      <c r="A35" s="47" t="s">
        <v>27</v>
      </c>
      <c r="B35" s="137" t="s">
        <v>179</v>
      </c>
      <c r="C35" s="49">
        <f>SUM(D35:E35)</f>
        <v>32215443</v>
      </c>
      <c r="D35" s="49">
        <v>27168673</v>
      </c>
      <c r="E35" s="49">
        <v>5046770</v>
      </c>
      <c r="F35" s="49">
        <v>154634</v>
      </c>
      <c r="G35" s="49"/>
      <c r="H35" s="49">
        <f t="shared" si="9"/>
        <v>32060809</v>
      </c>
      <c r="I35" s="49">
        <f t="shared" si="10"/>
        <v>19329078</v>
      </c>
      <c r="J35" s="49">
        <v>3662274</v>
      </c>
      <c r="K35" s="49">
        <v>2912321</v>
      </c>
      <c r="L35" s="49"/>
      <c r="M35" s="49">
        <v>12389737</v>
      </c>
      <c r="N35" s="49"/>
      <c r="O35" s="49"/>
      <c r="P35" s="49"/>
      <c r="Q35" s="49">
        <v>364746</v>
      </c>
      <c r="R35" s="50">
        <v>12731731</v>
      </c>
      <c r="S35" s="50">
        <f t="shared" si="13"/>
        <v>25486214</v>
      </c>
      <c r="T35" s="145">
        <f t="shared" si="14"/>
        <v>34.01401246350188</v>
      </c>
      <c r="U35" s="51">
        <f t="shared" si="15"/>
        <v>32215443</v>
      </c>
      <c r="V35" s="114"/>
      <c r="W35" s="114"/>
      <c r="X35" s="114"/>
      <c r="Y35" s="114"/>
      <c r="Z35" s="114"/>
      <c r="AA35" s="114"/>
      <c r="AB35" s="114"/>
      <c r="AC35" s="114"/>
      <c r="AD35" s="114"/>
      <c r="AE35" s="114"/>
    </row>
    <row r="36" spans="1:31" s="113" customFormat="1" ht="16.5" customHeight="1">
      <c r="A36" s="47" t="s">
        <v>28</v>
      </c>
      <c r="B36" s="137" t="s">
        <v>180</v>
      </c>
      <c r="C36" s="49">
        <f>SUM(D36:E36)</f>
        <v>7434733</v>
      </c>
      <c r="D36" s="49">
        <v>6159270</v>
      </c>
      <c r="E36" s="49">
        <v>1275463</v>
      </c>
      <c r="F36" s="49">
        <v>78111</v>
      </c>
      <c r="G36" s="49"/>
      <c r="H36" s="49">
        <f t="shared" si="9"/>
        <v>7356622</v>
      </c>
      <c r="I36" s="49">
        <f t="shared" si="10"/>
        <v>4072989</v>
      </c>
      <c r="J36" s="49">
        <v>303520</v>
      </c>
      <c r="K36" s="49">
        <v>1</v>
      </c>
      <c r="L36" s="49"/>
      <c r="M36" s="49">
        <v>3769468</v>
      </c>
      <c r="N36" s="49"/>
      <c r="O36" s="49"/>
      <c r="P36" s="49"/>
      <c r="Q36" s="49"/>
      <c r="R36" s="50">
        <v>3283633</v>
      </c>
      <c r="S36" s="50">
        <f t="shared" si="13"/>
        <v>7053101</v>
      </c>
      <c r="T36" s="145">
        <f t="shared" si="14"/>
        <v>7.452045659833602</v>
      </c>
      <c r="U36" s="51">
        <f t="shared" si="15"/>
        <v>7434733</v>
      </c>
      <c r="V36" s="114"/>
      <c r="W36" s="114"/>
      <c r="X36" s="114"/>
      <c r="Y36" s="114"/>
      <c r="Z36" s="114"/>
      <c r="AA36" s="114"/>
      <c r="AB36" s="114"/>
      <c r="AC36" s="114"/>
      <c r="AD36" s="114"/>
      <c r="AE36" s="114"/>
    </row>
    <row r="37" spans="1:31" s="113" customFormat="1" ht="16.5" customHeight="1">
      <c r="A37" s="47" t="s">
        <v>39</v>
      </c>
      <c r="B37" s="137" t="s">
        <v>186</v>
      </c>
      <c r="C37" s="49">
        <f>SUM(D37:E37)</f>
        <v>3501</v>
      </c>
      <c r="D37" s="49"/>
      <c r="E37" s="49">
        <v>3501</v>
      </c>
      <c r="F37" s="49"/>
      <c r="G37" s="49"/>
      <c r="H37" s="49">
        <f t="shared" si="9"/>
        <v>3501</v>
      </c>
      <c r="I37" s="49">
        <f t="shared" si="10"/>
        <v>3501</v>
      </c>
      <c r="J37" s="49">
        <v>3501</v>
      </c>
      <c r="K37" s="49"/>
      <c r="L37" s="49"/>
      <c r="M37" s="49"/>
      <c r="N37" s="49"/>
      <c r="O37" s="49"/>
      <c r="P37" s="49"/>
      <c r="Q37" s="49">
        <v>0</v>
      </c>
      <c r="R37" s="50"/>
      <c r="S37" s="50">
        <f t="shared" si="13"/>
        <v>0</v>
      </c>
      <c r="T37" s="145">
        <f t="shared" si="14"/>
        <v>100</v>
      </c>
      <c r="U37" s="51">
        <f t="shared" si="15"/>
        <v>3501</v>
      </c>
      <c r="V37" s="114"/>
      <c r="W37" s="114"/>
      <c r="X37" s="114"/>
      <c r="Y37" s="114"/>
      <c r="Z37" s="114"/>
      <c r="AA37" s="114"/>
      <c r="AB37" s="114"/>
      <c r="AC37" s="114"/>
      <c r="AD37" s="114"/>
      <c r="AE37" s="114"/>
    </row>
    <row r="38" spans="1:31" s="113" customFormat="1" ht="16.5" customHeight="1">
      <c r="A38" s="47"/>
      <c r="B38" s="137"/>
      <c r="C38" s="49">
        <f>SUM(D38:E38)</f>
        <v>0</v>
      </c>
      <c r="D38" s="49"/>
      <c r="E38" s="49"/>
      <c r="F38" s="49"/>
      <c r="G38" s="49"/>
      <c r="H38" s="49">
        <f t="shared" si="9"/>
        <v>0</v>
      </c>
      <c r="I38" s="49">
        <f t="shared" si="10"/>
        <v>0</v>
      </c>
      <c r="J38" s="49"/>
      <c r="K38" s="49"/>
      <c r="L38" s="49"/>
      <c r="M38" s="49"/>
      <c r="N38" s="49"/>
      <c r="O38" s="49"/>
      <c r="P38" s="49"/>
      <c r="Q38" s="49"/>
      <c r="R38" s="50"/>
      <c r="S38" s="50">
        <f t="shared" si="13"/>
        <v>0</v>
      </c>
      <c r="T38" s="145"/>
      <c r="U38" s="51">
        <f t="shared" si="15"/>
        <v>0</v>
      </c>
      <c r="V38" s="114"/>
      <c r="W38" s="114"/>
      <c r="X38" s="114"/>
      <c r="Y38" s="114"/>
      <c r="Z38" s="114"/>
      <c r="AA38" s="114"/>
      <c r="AB38" s="114"/>
      <c r="AC38" s="114"/>
      <c r="AD38" s="114"/>
      <c r="AE38" s="114"/>
    </row>
    <row r="39" spans="1:31" s="184" customFormat="1" ht="16.5" customHeight="1">
      <c r="A39" s="177" t="s">
        <v>6</v>
      </c>
      <c r="B39" s="185" t="s">
        <v>94</v>
      </c>
      <c r="C39" s="179">
        <f>SUM(C40:C44)</f>
        <v>23504831</v>
      </c>
      <c r="D39" s="179">
        <f>SUM(D40:D44)</f>
        <v>19371322</v>
      </c>
      <c r="E39" s="179">
        <f>SUM(E40:E44)</f>
        <v>4133509</v>
      </c>
      <c r="F39" s="179">
        <f>SUM(F40:F44)</f>
        <v>786283</v>
      </c>
      <c r="G39" s="179">
        <f>SUM(G40:G44)</f>
        <v>0</v>
      </c>
      <c r="H39" s="179">
        <f t="shared" si="9"/>
        <v>22718548</v>
      </c>
      <c r="I39" s="179">
        <f t="shared" si="10"/>
        <v>6612241</v>
      </c>
      <c r="J39" s="179">
        <f aca="true" t="shared" si="16" ref="J39:R39">SUM(J40:J44)</f>
        <v>1127295</v>
      </c>
      <c r="K39" s="179">
        <f t="shared" si="16"/>
        <v>106815</v>
      </c>
      <c r="L39" s="179">
        <f t="shared" si="16"/>
        <v>0</v>
      </c>
      <c r="M39" s="179">
        <f t="shared" si="16"/>
        <v>4269657</v>
      </c>
      <c r="N39" s="179">
        <f t="shared" si="16"/>
        <v>1078474</v>
      </c>
      <c r="O39" s="179">
        <f t="shared" si="16"/>
        <v>0</v>
      </c>
      <c r="P39" s="179">
        <f t="shared" si="16"/>
        <v>0</v>
      </c>
      <c r="Q39" s="179">
        <f t="shared" si="16"/>
        <v>30000</v>
      </c>
      <c r="R39" s="179">
        <f t="shared" si="16"/>
        <v>16106307</v>
      </c>
      <c r="S39" s="180">
        <f t="shared" si="13"/>
        <v>21484438</v>
      </c>
      <c r="T39" s="181">
        <f t="shared" si="14"/>
        <v>18.66402026181441</v>
      </c>
      <c r="U39" s="182">
        <f t="shared" si="15"/>
        <v>23504831</v>
      </c>
      <c r="V39" s="183"/>
      <c r="W39" s="183"/>
      <c r="X39" s="183"/>
      <c r="Y39" s="183"/>
      <c r="Z39" s="183"/>
      <c r="AA39" s="183"/>
      <c r="AB39" s="183"/>
      <c r="AC39" s="183"/>
      <c r="AD39" s="183"/>
      <c r="AE39" s="183"/>
    </row>
    <row r="40" spans="1:31" s="113" customFormat="1" ht="16.5" customHeight="1">
      <c r="A40" s="47" t="s">
        <v>26</v>
      </c>
      <c r="B40" s="137" t="s">
        <v>146</v>
      </c>
      <c r="C40" s="49">
        <f>SUM(D40:E40)</f>
        <v>4200</v>
      </c>
      <c r="D40" s="49"/>
      <c r="E40" s="49">
        <v>4200</v>
      </c>
      <c r="F40" s="49"/>
      <c r="G40" s="49"/>
      <c r="H40" s="49">
        <f t="shared" si="9"/>
        <v>4200</v>
      </c>
      <c r="I40" s="49">
        <f t="shared" si="10"/>
        <v>4200</v>
      </c>
      <c r="J40" s="49">
        <v>4200</v>
      </c>
      <c r="K40" s="49"/>
      <c r="L40" s="49"/>
      <c r="M40" s="134"/>
      <c r="N40" s="49"/>
      <c r="O40" s="49"/>
      <c r="P40" s="49"/>
      <c r="Q40" s="49"/>
      <c r="R40" s="50"/>
      <c r="S40" s="50">
        <f t="shared" si="13"/>
        <v>0</v>
      </c>
      <c r="T40" s="145">
        <f t="shared" si="14"/>
        <v>100</v>
      </c>
      <c r="U40" s="51">
        <f t="shared" si="15"/>
        <v>4200</v>
      </c>
      <c r="V40" s="114"/>
      <c r="W40" s="114"/>
      <c r="X40" s="114"/>
      <c r="Y40" s="114"/>
      <c r="Z40" s="114"/>
      <c r="AA40" s="114"/>
      <c r="AB40" s="114"/>
      <c r="AC40" s="114"/>
      <c r="AD40" s="114"/>
      <c r="AE40" s="114"/>
    </row>
    <row r="41" spans="1:31" s="113" customFormat="1" ht="16.5" customHeight="1">
      <c r="A41" s="47" t="s">
        <v>27</v>
      </c>
      <c r="B41" s="137" t="s">
        <v>145</v>
      </c>
      <c r="C41" s="49">
        <f>SUM(D41:E41)</f>
        <v>7832769</v>
      </c>
      <c r="D41" s="49">
        <v>6738840</v>
      </c>
      <c r="E41" s="49">
        <v>1093929</v>
      </c>
      <c r="F41" s="49">
        <v>151972</v>
      </c>
      <c r="G41" s="49"/>
      <c r="H41" s="49">
        <f aca="true" t="shared" si="17" ref="H41:H50">SUM(J41:R41)</f>
        <v>7680797</v>
      </c>
      <c r="I41" s="49">
        <f aca="true" t="shared" si="18" ref="I41:I50">SUM(J41:Q41)</f>
        <v>2464263</v>
      </c>
      <c r="J41" s="49">
        <v>295576</v>
      </c>
      <c r="K41" s="49">
        <v>15300</v>
      </c>
      <c r="L41" s="49"/>
      <c r="M41" s="134">
        <v>2153387</v>
      </c>
      <c r="N41" s="49"/>
      <c r="O41" s="49"/>
      <c r="P41" s="49"/>
      <c r="Q41" s="49">
        <v>0</v>
      </c>
      <c r="R41" s="50">
        <v>5216534</v>
      </c>
      <c r="S41" s="50">
        <f t="shared" si="13"/>
        <v>7369921</v>
      </c>
      <c r="T41" s="145">
        <f t="shared" si="14"/>
        <v>12.615374251855425</v>
      </c>
      <c r="U41" s="51">
        <f t="shared" si="15"/>
        <v>7832769</v>
      </c>
      <c r="V41" s="114"/>
      <c r="W41" s="114"/>
      <c r="X41" s="114"/>
      <c r="Y41" s="114"/>
      <c r="Z41" s="114"/>
      <c r="AA41" s="114"/>
      <c r="AB41" s="114"/>
      <c r="AC41" s="114"/>
      <c r="AD41" s="114"/>
      <c r="AE41" s="114"/>
    </row>
    <row r="42" spans="1:31" s="113" customFormat="1" ht="16.5" customHeight="1">
      <c r="A42" s="47" t="s">
        <v>28</v>
      </c>
      <c r="B42" s="137" t="s">
        <v>189</v>
      </c>
      <c r="C42" s="49">
        <f>SUM(D42:E42)</f>
        <v>7132065</v>
      </c>
      <c r="D42" s="49">
        <v>6342369</v>
      </c>
      <c r="E42" s="49">
        <v>789696</v>
      </c>
      <c r="F42" s="49"/>
      <c r="G42" s="49"/>
      <c r="H42" s="49">
        <f t="shared" si="17"/>
        <v>7132065</v>
      </c>
      <c r="I42" s="49">
        <f t="shared" si="18"/>
        <v>1625770</v>
      </c>
      <c r="J42" s="49">
        <v>314054</v>
      </c>
      <c r="K42" s="49">
        <v>29915</v>
      </c>
      <c r="L42" s="49"/>
      <c r="M42" s="49">
        <v>1142808</v>
      </c>
      <c r="N42" s="49">
        <v>138993</v>
      </c>
      <c r="O42" s="49">
        <v>0</v>
      </c>
      <c r="P42" s="49"/>
      <c r="Q42" s="49">
        <v>0</v>
      </c>
      <c r="R42" s="50">
        <v>5506295</v>
      </c>
      <c r="S42" s="50">
        <f t="shared" si="13"/>
        <v>6788096</v>
      </c>
      <c r="T42" s="145">
        <f t="shared" si="14"/>
        <v>21.157297772747683</v>
      </c>
      <c r="U42" s="51">
        <f t="shared" si="15"/>
        <v>7132065</v>
      </c>
      <c r="V42" s="114"/>
      <c r="W42" s="114"/>
      <c r="X42" s="114"/>
      <c r="Y42" s="114"/>
      <c r="Z42" s="114"/>
      <c r="AA42" s="114"/>
      <c r="AB42" s="114"/>
      <c r="AC42" s="114"/>
      <c r="AD42" s="114"/>
      <c r="AE42" s="114"/>
    </row>
    <row r="43" spans="1:31" s="113" customFormat="1" ht="16.5" customHeight="1">
      <c r="A43" s="47" t="s">
        <v>39</v>
      </c>
      <c r="B43" s="137" t="s">
        <v>147</v>
      </c>
      <c r="C43" s="49">
        <f>SUM(D43:E43)</f>
        <v>8535797</v>
      </c>
      <c r="D43" s="49">
        <v>6290113</v>
      </c>
      <c r="E43" s="49">
        <v>2245684</v>
      </c>
      <c r="F43" s="49">
        <v>634311</v>
      </c>
      <c r="G43" s="49"/>
      <c r="H43" s="49">
        <f t="shared" si="17"/>
        <v>7901486</v>
      </c>
      <c r="I43" s="49">
        <f t="shared" si="18"/>
        <v>2518008</v>
      </c>
      <c r="J43" s="49">
        <v>513465</v>
      </c>
      <c r="K43" s="49">
        <v>61600</v>
      </c>
      <c r="L43" s="49"/>
      <c r="M43" s="49">
        <v>973462</v>
      </c>
      <c r="N43" s="49">
        <v>939481</v>
      </c>
      <c r="O43" s="49"/>
      <c r="P43" s="49"/>
      <c r="Q43" s="49">
        <v>30000</v>
      </c>
      <c r="R43" s="50">
        <v>5383478</v>
      </c>
      <c r="S43" s="50">
        <f t="shared" si="13"/>
        <v>7326421</v>
      </c>
      <c r="T43" s="145">
        <f t="shared" si="14"/>
        <v>22.8380926510162</v>
      </c>
      <c r="U43" s="51">
        <f t="shared" si="15"/>
        <v>8535797</v>
      </c>
      <c r="V43" s="114"/>
      <c r="W43" s="114"/>
      <c r="X43" s="114"/>
      <c r="Y43" s="114"/>
      <c r="Z43" s="114"/>
      <c r="AA43" s="114"/>
      <c r="AB43" s="114"/>
      <c r="AC43" s="114"/>
      <c r="AD43" s="114"/>
      <c r="AE43" s="114"/>
    </row>
    <row r="44" spans="1:31" s="113" customFormat="1" ht="16.5" customHeight="1">
      <c r="A44" s="47"/>
      <c r="B44" s="137"/>
      <c r="C44" s="49">
        <f>SUM(D44:E44)</f>
        <v>0</v>
      </c>
      <c r="D44" s="49"/>
      <c r="E44" s="49"/>
      <c r="F44" s="49"/>
      <c r="G44" s="49"/>
      <c r="H44" s="49">
        <f t="shared" si="17"/>
        <v>0</v>
      </c>
      <c r="I44" s="49">
        <f t="shared" si="18"/>
        <v>0</v>
      </c>
      <c r="J44" s="49"/>
      <c r="K44" s="49"/>
      <c r="L44" s="49"/>
      <c r="M44" s="49"/>
      <c r="N44" s="49"/>
      <c r="O44" s="49"/>
      <c r="P44" s="49"/>
      <c r="Q44" s="49"/>
      <c r="R44" s="50"/>
      <c r="S44" s="50">
        <f t="shared" si="13"/>
        <v>0</v>
      </c>
      <c r="T44" s="145"/>
      <c r="U44" s="51">
        <f t="shared" si="15"/>
        <v>0</v>
      </c>
      <c r="V44" s="114"/>
      <c r="W44" s="114"/>
      <c r="X44" s="114"/>
      <c r="Y44" s="114"/>
      <c r="Z44" s="114"/>
      <c r="AA44" s="114"/>
      <c r="AB44" s="114"/>
      <c r="AC44" s="114"/>
      <c r="AD44" s="114"/>
      <c r="AE44" s="114"/>
    </row>
    <row r="45" spans="1:31" s="184" customFormat="1" ht="16.5" customHeight="1">
      <c r="A45" s="177" t="s">
        <v>60</v>
      </c>
      <c r="B45" s="185" t="s">
        <v>95</v>
      </c>
      <c r="C45" s="179">
        <f>SUM(C46:C51)</f>
        <v>93564002</v>
      </c>
      <c r="D45" s="179">
        <f>SUM(D46:D51)</f>
        <v>34472806</v>
      </c>
      <c r="E45" s="179">
        <f>SUM(E46:E51)</f>
        <v>59091196</v>
      </c>
      <c r="F45" s="179">
        <f>SUM(F46:F51)</f>
        <v>75030</v>
      </c>
      <c r="G45" s="179">
        <f>SUM(G46:G51)</f>
        <v>0</v>
      </c>
      <c r="H45" s="179">
        <f t="shared" si="17"/>
        <v>93488972</v>
      </c>
      <c r="I45" s="179">
        <f t="shared" si="18"/>
        <v>64968970</v>
      </c>
      <c r="J45" s="179">
        <f aca="true" t="shared" si="19" ref="J45:R45">SUM(J46:J51)</f>
        <v>3981481</v>
      </c>
      <c r="K45" s="179">
        <f t="shared" si="19"/>
        <v>268748</v>
      </c>
      <c r="L45" s="179">
        <f t="shared" si="19"/>
        <v>0</v>
      </c>
      <c r="M45" s="179">
        <f t="shared" si="19"/>
        <v>60523315</v>
      </c>
      <c r="N45" s="179">
        <f t="shared" si="19"/>
        <v>0</v>
      </c>
      <c r="O45" s="179">
        <f t="shared" si="19"/>
        <v>195425</v>
      </c>
      <c r="P45" s="179">
        <f t="shared" si="19"/>
        <v>0</v>
      </c>
      <c r="Q45" s="179">
        <f t="shared" si="19"/>
        <v>1</v>
      </c>
      <c r="R45" s="179">
        <f t="shared" si="19"/>
        <v>28520002</v>
      </c>
      <c r="S45" s="180">
        <f t="shared" si="13"/>
        <v>89238743</v>
      </c>
      <c r="T45" s="181">
        <f t="shared" si="14"/>
        <v>6.541936866168572</v>
      </c>
      <c r="U45" s="182">
        <f t="shared" si="15"/>
        <v>93564002</v>
      </c>
      <c r="V45" s="183"/>
      <c r="W45" s="183"/>
      <c r="X45" s="183"/>
      <c r="Y45" s="183"/>
      <c r="Z45" s="183"/>
      <c r="AA45" s="183"/>
      <c r="AB45" s="183"/>
      <c r="AC45" s="183"/>
      <c r="AD45" s="183"/>
      <c r="AE45" s="183"/>
    </row>
    <row r="46" spans="1:31" s="113" customFormat="1" ht="16.5" customHeight="1">
      <c r="A46" s="137">
        <v>1</v>
      </c>
      <c r="B46" s="137" t="s">
        <v>136</v>
      </c>
      <c r="C46" s="49">
        <f aca="true" t="shared" si="20" ref="C46:C51">SUM(D46:E46)</f>
        <v>43768951</v>
      </c>
      <c r="D46" s="49">
        <v>1397981</v>
      </c>
      <c r="E46" s="49">
        <v>42370970</v>
      </c>
      <c r="F46" s="49">
        <v>0</v>
      </c>
      <c r="G46" s="49">
        <v>0</v>
      </c>
      <c r="H46" s="49">
        <f t="shared" si="17"/>
        <v>43768951</v>
      </c>
      <c r="I46" s="49">
        <f t="shared" si="18"/>
        <v>42579932</v>
      </c>
      <c r="J46" s="49">
        <v>334815</v>
      </c>
      <c r="K46" s="49">
        <v>0</v>
      </c>
      <c r="L46" s="49">
        <v>0</v>
      </c>
      <c r="M46" s="49">
        <v>42245117</v>
      </c>
      <c r="N46" s="49">
        <v>0</v>
      </c>
      <c r="O46" s="49">
        <v>0</v>
      </c>
      <c r="P46" s="49">
        <v>0</v>
      </c>
      <c r="Q46" s="49">
        <v>0</v>
      </c>
      <c r="R46" s="50">
        <v>1189019</v>
      </c>
      <c r="S46" s="50">
        <f t="shared" si="13"/>
        <v>43434136</v>
      </c>
      <c r="T46" s="145">
        <f t="shared" si="14"/>
        <v>0.7863211242328898</v>
      </c>
      <c r="U46" s="51">
        <f t="shared" si="15"/>
        <v>43768951</v>
      </c>
      <c r="V46" s="114"/>
      <c r="W46" s="114"/>
      <c r="X46" s="114"/>
      <c r="Y46" s="114"/>
      <c r="Z46" s="114"/>
      <c r="AA46" s="114"/>
      <c r="AB46" s="114"/>
      <c r="AC46" s="114"/>
      <c r="AD46" s="114"/>
      <c r="AE46" s="114"/>
    </row>
    <row r="47" spans="1:31" s="113" customFormat="1" ht="16.5" customHeight="1">
      <c r="A47" s="137">
        <v>2</v>
      </c>
      <c r="B47" s="137" t="s">
        <v>137</v>
      </c>
      <c r="C47" s="49">
        <f t="shared" si="20"/>
        <v>15792927</v>
      </c>
      <c r="D47" s="49">
        <v>8593987</v>
      </c>
      <c r="E47" s="49">
        <v>7198940</v>
      </c>
      <c r="F47" s="49">
        <v>30846</v>
      </c>
      <c r="G47" s="49">
        <v>0</v>
      </c>
      <c r="H47" s="49">
        <f t="shared" si="17"/>
        <v>15762081</v>
      </c>
      <c r="I47" s="49">
        <f t="shared" si="18"/>
        <v>9054960</v>
      </c>
      <c r="J47" s="49">
        <v>1646589</v>
      </c>
      <c r="K47" s="49">
        <v>239147</v>
      </c>
      <c r="L47" s="49">
        <v>0</v>
      </c>
      <c r="M47" s="49">
        <v>7169224</v>
      </c>
      <c r="N47" s="49">
        <v>0</v>
      </c>
      <c r="O47" s="49">
        <v>0</v>
      </c>
      <c r="P47" s="49">
        <v>0</v>
      </c>
      <c r="Q47" s="49">
        <v>0</v>
      </c>
      <c r="R47" s="50">
        <v>6707121</v>
      </c>
      <c r="S47" s="50">
        <f>SUM(M47:R47)</f>
        <v>13876345</v>
      </c>
      <c r="T47" s="145">
        <f t="shared" si="14"/>
        <v>20.825448152172953</v>
      </c>
      <c r="U47" s="51">
        <f t="shared" si="15"/>
        <v>15792927</v>
      </c>
      <c r="V47" s="114"/>
      <c r="W47" s="114"/>
      <c r="X47" s="114"/>
      <c r="Y47" s="114"/>
      <c r="Z47" s="114"/>
      <c r="AA47" s="114"/>
      <c r="AB47" s="114"/>
      <c r="AC47" s="114"/>
      <c r="AD47" s="114"/>
      <c r="AE47" s="114"/>
    </row>
    <row r="48" spans="1:31" s="113" customFormat="1" ht="16.5" customHeight="1">
      <c r="A48" s="137">
        <v>3</v>
      </c>
      <c r="B48" s="137" t="s">
        <v>138</v>
      </c>
      <c r="C48" s="49">
        <f t="shared" si="20"/>
        <v>11401877</v>
      </c>
      <c r="D48" s="49">
        <v>10053488</v>
      </c>
      <c r="E48" s="49">
        <v>1348389</v>
      </c>
      <c r="F48" s="49">
        <v>4684</v>
      </c>
      <c r="G48" s="49">
        <v>0</v>
      </c>
      <c r="H48" s="49">
        <f t="shared" si="17"/>
        <v>11397193</v>
      </c>
      <c r="I48" s="49">
        <f t="shared" si="18"/>
        <v>3764193</v>
      </c>
      <c r="J48" s="49">
        <v>651391</v>
      </c>
      <c r="K48" s="49">
        <v>6600</v>
      </c>
      <c r="L48" s="49">
        <v>0</v>
      </c>
      <c r="M48" s="49">
        <v>2910776</v>
      </c>
      <c r="N48" s="49">
        <v>0</v>
      </c>
      <c r="O48" s="49">
        <v>195425</v>
      </c>
      <c r="P48" s="49">
        <v>0</v>
      </c>
      <c r="Q48" s="49">
        <v>1</v>
      </c>
      <c r="R48" s="50">
        <v>7633000</v>
      </c>
      <c r="S48" s="50">
        <f>SUM(M48:R48)</f>
        <v>10739202</v>
      </c>
      <c r="T48" s="145">
        <f t="shared" si="14"/>
        <v>17.48026735079737</v>
      </c>
      <c r="U48" s="51">
        <f t="shared" si="15"/>
        <v>11401877</v>
      </c>
      <c r="V48" s="114"/>
      <c r="W48" s="114"/>
      <c r="X48" s="114"/>
      <c r="Y48" s="114"/>
      <c r="Z48" s="114"/>
      <c r="AA48" s="114"/>
      <c r="AB48" s="114"/>
      <c r="AC48" s="114"/>
      <c r="AD48" s="114"/>
      <c r="AE48" s="114"/>
    </row>
    <row r="49" spans="1:31" s="113" customFormat="1" ht="16.5" customHeight="1">
      <c r="A49" s="137">
        <v>4</v>
      </c>
      <c r="B49" s="137" t="s">
        <v>139</v>
      </c>
      <c r="C49" s="49">
        <f t="shared" si="20"/>
        <v>9584109</v>
      </c>
      <c r="D49" s="49">
        <v>6347156</v>
      </c>
      <c r="E49" s="49">
        <v>3236953</v>
      </c>
      <c r="F49" s="49">
        <v>39500</v>
      </c>
      <c r="G49" s="49">
        <v>0</v>
      </c>
      <c r="H49" s="49">
        <f>SUM(J49:R49)</f>
        <v>9544609</v>
      </c>
      <c r="I49" s="49">
        <f>SUM(J49:Q49)</f>
        <v>3194104</v>
      </c>
      <c r="J49" s="49">
        <v>175519</v>
      </c>
      <c r="K49" s="49">
        <v>1</v>
      </c>
      <c r="L49" s="49">
        <v>0</v>
      </c>
      <c r="M49" s="49">
        <v>3018584</v>
      </c>
      <c r="N49" s="49">
        <v>0</v>
      </c>
      <c r="O49" s="49">
        <v>0</v>
      </c>
      <c r="P49" s="49">
        <v>0</v>
      </c>
      <c r="Q49" s="49">
        <v>0</v>
      </c>
      <c r="R49" s="50">
        <v>6350505</v>
      </c>
      <c r="S49" s="50">
        <f>SUM(M49:R49)</f>
        <v>9369089</v>
      </c>
      <c r="T49" s="145">
        <f>(K49+L49+J49)/I49*100</f>
        <v>5.4951247673839045</v>
      </c>
      <c r="U49" s="51">
        <f>SUM(F49:H49)</f>
        <v>9584109</v>
      </c>
      <c r="V49" s="114"/>
      <c r="W49" s="114"/>
      <c r="X49" s="114"/>
      <c r="Y49" s="114"/>
      <c r="Z49" s="114"/>
      <c r="AA49" s="114"/>
      <c r="AB49" s="114"/>
      <c r="AC49" s="114"/>
      <c r="AD49" s="114"/>
      <c r="AE49" s="114"/>
    </row>
    <row r="50" spans="1:31" s="113" customFormat="1" ht="16.5" customHeight="1">
      <c r="A50" s="137">
        <v>5</v>
      </c>
      <c r="B50" s="137" t="s">
        <v>191</v>
      </c>
      <c r="C50" s="49">
        <f t="shared" si="20"/>
        <v>13016138</v>
      </c>
      <c r="D50" s="49">
        <v>8080194</v>
      </c>
      <c r="E50" s="49">
        <v>4935944</v>
      </c>
      <c r="F50" s="49">
        <v>0</v>
      </c>
      <c r="G50" s="49">
        <v>0</v>
      </c>
      <c r="H50" s="49">
        <f t="shared" si="17"/>
        <v>13016138</v>
      </c>
      <c r="I50" s="49">
        <f t="shared" si="18"/>
        <v>6375781</v>
      </c>
      <c r="J50" s="49">
        <v>1173167</v>
      </c>
      <c r="K50" s="49">
        <v>23000</v>
      </c>
      <c r="L50" s="49"/>
      <c r="M50" s="49">
        <v>5179614</v>
      </c>
      <c r="N50" s="49">
        <v>0</v>
      </c>
      <c r="O50" s="49">
        <v>0</v>
      </c>
      <c r="P50" s="49">
        <v>0</v>
      </c>
      <c r="Q50" s="49">
        <v>0</v>
      </c>
      <c r="R50" s="50">
        <v>6640357</v>
      </c>
      <c r="S50" s="50">
        <f>SUM(M50:R50)</f>
        <v>11819971</v>
      </c>
      <c r="T50" s="145">
        <f t="shared" si="14"/>
        <v>18.7611055022122</v>
      </c>
      <c r="U50" s="51">
        <f t="shared" si="15"/>
        <v>13016138</v>
      </c>
      <c r="V50" s="114"/>
      <c r="W50" s="114"/>
      <c r="X50" s="114"/>
      <c r="Y50" s="114"/>
      <c r="Z50" s="114"/>
      <c r="AA50" s="114"/>
      <c r="AB50" s="114"/>
      <c r="AC50" s="114"/>
      <c r="AD50" s="114"/>
      <c r="AE50" s="114"/>
    </row>
    <row r="51" spans="1:31" s="113" customFormat="1" ht="16.5" customHeight="1">
      <c r="A51" s="47"/>
      <c r="B51" s="137"/>
      <c r="C51" s="49">
        <f t="shared" si="20"/>
        <v>0</v>
      </c>
      <c r="D51" s="49"/>
      <c r="E51" s="49"/>
      <c r="F51" s="49"/>
      <c r="G51" s="49"/>
      <c r="H51" s="49">
        <f aca="true" t="shared" si="21" ref="H51:H69">SUM(J51:R51)</f>
        <v>0</v>
      </c>
      <c r="I51" s="49">
        <f aca="true" t="shared" si="22" ref="I51:I69">SUM(J51:Q51)</f>
        <v>0</v>
      </c>
      <c r="J51" s="49"/>
      <c r="K51" s="49"/>
      <c r="L51" s="49"/>
      <c r="M51" s="49"/>
      <c r="N51" s="49"/>
      <c r="O51" s="49"/>
      <c r="P51" s="49"/>
      <c r="Q51" s="49"/>
      <c r="R51" s="50"/>
      <c r="S51" s="50">
        <f aca="true" t="shared" si="23" ref="S51:S69">SUM(M51:R51)</f>
        <v>0</v>
      </c>
      <c r="T51" s="145"/>
      <c r="U51" s="51">
        <f aca="true" t="shared" si="24" ref="U51:U69">SUM(F51:H51)</f>
        <v>0</v>
      </c>
      <c r="V51" s="114"/>
      <c r="W51" s="114"/>
      <c r="X51" s="114"/>
      <c r="Y51" s="114"/>
      <c r="Z51" s="114"/>
      <c r="AA51" s="114"/>
      <c r="AB51" s="114"/>
      <c r="AC51" s="114"/>
      <c r="AD51" s="114"/>
      <c r="AE51" s="114"/>
    </row>
    <row r="52" spans="1:31" s="184" customFormat="1" ht="14.25" customHeight="1">
      <c r="A52" s="177" t="s">
        <v>96</v>
      </c>
      <c r="B52" s="185" t="s">
        <v>97</v>
      </c>
      <c r="C52" s="179">
        <f>SUM(C53:C58)</f>
        <v>80555629</v>
      </c>
      <c r="D52" s="179">
        <f>SUM(D53:D58)</f>
        <v>53218608</v>
      </c>
      <c r="E52" s="179">
        <f>SUM(E53:E58)</f>
        <v>27337021</v>
      </c>
      <c r="F52" s="179">
        <f>SUM(F53:F58)</f>
        <v>65100</v>
      </c>
      <c r="G52" s="179">
        <f>SUM(G53:G58)</f>
        <v>0</v>
      </c>
      <c r="H52" s="179">
        <f t="shared" si="21"/>
        <v>80490529</v>
      </c>
      <c r="I52" s="179">
        <f t="shared" si="22"/>
        <v>39654625</v>
      </c>
      <c r="J52" s="179">
        <f aca="true" t="shared" si="25" ref="J52:R52">SUM(J53:J58)</f>
        <v>7501013</v>
      </c>
      <c r="K52" s="179">
        <f t="shared" si="25"/>
        <v>89526</v>
      </c>
      <c r="L52" s="179">
        <f t="shared" si="25"/>
        <v>0</v>
      </c>
      <c r="M52" s="179">
        <f t="shared" si="25"/>
        <v>30451569</v>
      </c>
      <c r="N52" s="179">
        <f t="shared" si="25"/>
        <v>1612515</v>
      </c>
      <c r="O52" s="179">
        <f t="shared" si="25"/>
        <v>0</v>
      </c>
      <c r="P52" s="179">
        <f t="shared" si="25"/>
        <v>0</v>
      </c>
      <c r="Q52" s="179">
        <f t="shared" si="25"/>
        <v>2</v>
      </c>
      <c r="R52" s="179">
        <f t="shared" si="25"/>
        <v>40835904</v>
      </c>
      <c r="S52" s="180">
        <f t="shared" si="23"/>
        <v>72899990</v>
      </c>
      <c r="T52" s="181">
        <f aca="true" t="shared" si="26" ref="T52:T69">(K52+L52+J52)/I52*100</f>
        <v>19.14162345501943</v>
      </c>
      <c r="U52" s="182">
        <f t="shared" si="24"/>
        <v>80555629</v>
      </c>
      <c r="V52" s="183"/>
      <c r="W52" s="183"/>
      <c r="X52" s="183"/>
      <c r="Y52" s="183"/>
      <c r="Z52" s="183"/>
      <c r="AA52" s="183"/>
      <c r="AB52" s="183"/>
      <c r="AC52" s="183"/>
      <c r="AD52" s="183"/>
      <c r="AE52" s="183"/>
    </row>
    <row r="53" spans="1:31" s="113" customFormat="1" ht="16.5" customHeight="1">
      <c r="A53" s="47" t="s">
        <v>26</v>
      </c>
      <c r="B53" s="137" t="s">
        <v>168</v>
      </c>
      <c r="C53" s="49">
        <f aca="true" t="shared" si="27" ref="C53:C58">SUM(D53:E53)</f>
        <v>3274827</v>
      </c>
      <c r="D53" s="49">
        <v>2404594</v>
      </c>
      <c r="E53" s="49">
        <v>870233</v>
      </c>
      <c r="F53" s="49"/>
      <c r="G53" s="49"/>
      <c r="H53" s="49">
        <f t="shared" si="21"/>
        <v>3274827</v>
      </c>
      <c r="I53" s="49">
        <f t="shared" si="22"/>
        <v>2130590</v>
      </c>
      <c r="J53" s="49">
        <v>426352</v>
      </c>
      <c r="K53" s="49"/>
      <c r="L53" s="49"/>
      <c r="M53" s="49">
        <v>1704238</v>
      </c>
      <c r="N53" s="49"/>
      <c r="O53" s="49"/>
      <c r="P53" s="49"/>
      <c r="Q53" s="49"/>
      <c r="R53" s="50">
        <v>1144237</v>
      </c>
      <c r="S53" s="50">
        <f t="shared" si="23"/>
        <v>2848475</v>
      </c>
      <c r="T53" s="145">
        <f t="shared" si="26"/>
        <v>20.01098287328862</v>
      </c>
      <c r="U53" s="51">
        <f t="shared" si="24"/>
        <v>3274827</v>
      </c>
      <c r="V53" s="114"/>
      <c r="W53" s="114"/>
      <c r="X53" s="114"/>
      <c r="Y53" s="114"/>
      <c r="Z53" s="114"/>
      <c r="AA53" s="114"/>
      <c r="AB53" s="114"/>
      <c r="AC53" s="114"/>
      <c r="AD53" s="114"/>
      <c r="AE53" s="114"/>
    </row>
    <row r="54" spans="1:31" s="113" customFormat="1" ht="16.5" customHeight="1">
      <c r="A54" s="47" t="s">
        <v>27</v>
      </c>
      <c r="B54" s="137" t="s">
        <v>169</v>
      </c>
      <c r="C54" s="49">
        <f t="shared" si="27"/>
        <v>42666111</v>
      </c>
      <c r="D54" s="49">
        <v>25433079</v>
      </c>
      <c r="E54" s="49">
        <v>17233032</v>
      </c>
      <c r="F54" s="49">
        <v>64000</v>
      </c>
      <c r="G54" s="49"/>
      <c r="H54" s="49">
        <f t="shared" si="21"/>
        <v>42602111</v>
      </c>
      <c r="I54" s="49">
        <f t="shared" si="22"/>
        <v>18701379</v>
      </c>
      <c r="J54" s="49">
        <v>4716176</v>
      </c>
      <c r="K54" s="49">
        <v>1</v>
      </c>
      <c r="L54" s="49"/>
      <c r="M54" s="49">
        <v>13494051</v>
      </c>
      <c r="N54" s="49">
        <v>491150</v>
      </c>
      <c r="O54" s="49"/>
      <c r="P54" s="49"/>
      <c r="Q54" s="49">
        <v>1</v>
      </c>
      <c r="R54" s="50">
        <v>23900732</v>
      </c>
      <c r="S54" s="50">
        <f t="shared" si="23"/>
        <v>37885934</v>
      </c>
      <c r="T54" s="145">
        <f t="shared" si="26"/>
        <v>25.218338177093784</v>
      </c>
      <c r="U54" s="51">
        <f t="shared" si="24"/>
        <v>42666111</v>
      </c>
      <c r="V54" s="114"/>
      <c r="W54" s="114"/>
      <c r="X54" s="114"/>
      <c r="Y54" s="114"/>
      <c r="Z54" s="114"/>
      <c r="AA54" s="114"/>
      <c r="AB54" s="114"/>
      <c r="AC54" s="114"/>
      <c r="AD54" s="114"/>
      <c r="AE54" s="114"/>
    </row>
    <row r="55" spans="1:31" s="113" customFormat="1" ht="16.5" customHeight="1">
      <c r="A55" s="47" t="s">
        <v>28</v>
      </c>
      <c r="B55" s="137" t="s">
        <v>170</v>
      </c>
      <c r="C55" s="49">
        <f t="shared" si="27"/>
        <v>14807827</v>
      </c>
      <c r="D55" s="49">
        <v>13530846</v>
      </c>
      <c r="E55" s="49">
        <v>1276981</v>
      </c>
      <c r="F55" s="49"/>
      <c r="G55" s="49"/>
      <c r="H55" s="49">
        <f t="shared" si="21"/>
        <v>14807827</v>
      </c>
      <c r="I55" s="49">
        <f t="shared" si="22"/>
        <v>7229298</v>
      </c>
      <c r="J55" s="49">
        <v>882094</v>
      </c>
      <c r="K55" s="49">
        <v>59526</v>
      </c>
      <c r="L55" s="49">
        <v>0</v>
      </c>
      <c r="M55" s="49">
        <v>5879203</v>
      </c>
      <c r="N55" s="49">
        <v>408475</v>
      </c>
      <c r="O55" s="49">
        <v>0</v>
      </c>
      <c r="P55" s="49">
        <v>0</v>
      </c>
      <c r="Q55" s="49"/>
      <c r="R55" s="50">
        <v>7578529</v>
      </c>
      <c r="S55" s="50">
        <f t="shared" si="23"/>
        <v>13866207</v>
      </c>
      <c r="T55" s="145">
        <f t="shared" si="26"/>
        <v>13.025054438204098</v>
      </c>
      <c r="U55" s="51">
        <f t="shared" si="24"/>
        <v>14807827</v>
      </c>
      <c r="V55" s="114"/>
      <c r="W55" s="114"/>
      <c r="X55" s="114"/>
      <c r="Y55" s="114"/>
      <c r="Z55" s="114"/>
      <c r="AA55" s="114"/>
      <c r="AB55" s="114"/>
      <c r="AC55" s="114"/>
      <c r="AD55" s="114"/>
      <c r="AE55" s="114"/>
    </row>
    <row r="56" spans="1:31" s="113" customFormat="1" ht="16.5" customHeight="1">
      <c r="A56" s="47" t="s">
        <v>39</v>
      </c>
      <c r="B56" s="137" t="s">
        <v>171</v>
      </c>
      <c r="C56" s="49">
        <f t="shared" si="27"/>
        <v>10240106</v>
      </c>
      <c r="D56" s="49">
        <v>5075589</v>
      </c>
      <c r="E56" s="49">
        <v>5164517</v>
      </c>
      <c r="F56" s="49"/>
      <c r="G56" s="49"/>
      <c r="H56" s="49">
        <f t="shared" si="21"/>
        <v>10240106</v>
      </c>
      <c r="I56" s="49">
        <f t="shared" si="22"/>
        <v>7066061</v>
      </c>
      <c r="J56" s="49">
        <v>246375</v>
      </c>
      <c r="K56" s="49"/>
      <c r="L56" s="49"/>
      <c r="M56" s="49">
        <v>6640796</v>
      </c>
      <c r="N56" s="49">
        <v>178890</v>
      </c>
      <c r="O56" s="49"/>
      <c r="P56" s="49"/>
      <c r="Q56" s="49"/>
      <c r="R56" s="50">
        <v>3174045</v>
      </c>
      <c r="S56" s="50">
        <f t="shared" si="23"/>
        <v>9993731</v>
      </c>
      <c r="T56" s="145">
        <f t="shared" si="26"/>
        <v>3.4867375189656586</v>
      </c>
      <c r="U56" s="51">
        <f t="shared" si="24"/>
        <v>10240106</v>
      </c>
      <c r="V56" s="114"/>
      <c r="W56" s="114"/>
      <c r="X56" s="114"/>
      <c r="Y56" s="114"/>
      <c r="Z56" s="114"/>
      <c r="AA56" s="114"/>
      <c r="AB56" s="114"/>
      <c r="AC56" s="114"/>
      <c r="AD56" s="114"/>
      <c r="AE56" s="114"/>
    </row>
    <row r="57" spans="1:31" s="113" customFormat="1" ht="16.5" customHeight="1">
      <c r="A57" s="47" t="s">
        <v>40</v>
      </c>
      <c r="B57" s="137" t="s">
        <v>172</v>
      </c>
      <c r="C57" s="49">
        <f t="shared" si="27"/>
        <v>9566758</v>
      </c>
      <c r="D57" s="49">
        <v>6774500</v>
      </c>
      <c r="E57" s="49">
        <v>2792258</v>
      </c>
      <c r="F57" s="49">
        <v>1100</v>
      </c>
      <c r="G57" s="49"/>
      <c r="H57" s="49">
        <f t="shared" si="21"/>
        <v>9565658</v>
      </c>
      <c r="I57" s="49">
        <f t="shared" si="22"/>
        <v>4527297</v>
      </c>
      <c r="J57" s="49">
        <v>1230016</v>
      </c>
      <c r="K57" s="49">
        <v>29999</v>
      </c>
      <c r="L57" s="49"/>
      <c r="M57" s="49">
        <v>2733281</v>
      </c>
      <c r="N57" s="49">
        <v>534000</v>
      </c>
      <c r="O57" s="49"/>
      <c r="P57" s="49"/>
      <c r="Q57" s="49">
        <v>1</v>
      </c>
      <c r="R57" s="50">
        <v>5038361</v>
      </c>
      <c r="S57" s="50">
        <f t="shared" si="23"/>
        <v>8305643</v>
      </c>
      <c r="T57" s="145">
        <f t="shared" si="26"/>
        <v>27.831507409387985</v>
      </c>
      <c r="U57" s="51">
        <f t="shared" si="24"/>
        <v>9566758</v>
      </c>
      <c r="V57" s="114"/>
      <c r="W57" s="114"/>
      <c r="X57" s="114"/>
      <c r="Y57" s="114"/>
      <c r="Z57" s="114"/>
      <c r="AA57" s="114"/>
      <c r="AB57" s="114"/>
      <c r="AC57" s="114"/>
      <c r="AD57" s="114"/>
      <c r="AE57" s="114"/>
    </row>
    <row r="58" spans="1:31" s="113" customFormat="1" ht="16.5" customHeight="1">
      <c r="A58" s="47"/>
      <c r="B58" s="137"/>
      <c r="C58" s="49">
        <f t="shared" si="27"/>
        <v>0</v>
      </c>
      <c r="D58" s="49"/>
      <c r="E58" s="49"/>
      <c r="F58" s="49"/>
      <c r="G58" s="49"/>
      <c r="H58" s="49">
        <f t="shared" si="21"/>
        <v>0</v>
      </c>
      <c r="I58" s="49">
        <f t="shared" si="22"/>
        <v>0</v>
      </c>
      <c r="J58" s="49"/>
      <c r="K58" s="49"/>
      <c r="L58" s="49"/>
      <c r="M58" s="49"/>
      <c r="N58" s="49"/>
      <c r="O58" s="49"/>
      <c r="P58" s="49"/>
      <c r="Q58" s="49"/>
      <c r="R58" s="50"/>
      <c r="S58" s="50">
        <f t="shared" si="23"/>
        <v>0</v>
      </c>
      <c r="T58" s="145"/>
      <c r="U58" s="51">
        <f t="shared" si="24"/>
        <v>0</v>
      </c>
      <c r="V58" s="114"/>
      <c r="W58" s="114"/>
      <c r="X58" s="114"/>
      <c r="Y58" s="114"/>
      <c r="Z58" s="114"/>
      <c r="AA58" s="114"/>
      <c r="AB58" s="114"/>
      <c r="AC58" s="114"/>
      <c r="AD58" s="114"/>
      <c r="AE58" s="114"/>
    </row>
    <row r="59" spans="1:31" s="184" customFormat="1" ht="16.5" customHeight="1">
      <c r="A59" s="177" t="s">
        <v>98</v>
      </c>
      <c r="B59" s="185" t="s">
        <v>99</v>
      </c>
      <c r="C59" s="179">
        <f>SUM(C60:C68)</f>
        <v>143357327</v>
      </c>
      <c r="D59" s="179">
        <f>SUM(D60:D68)</f>
        <v>92886562</v>
      </c>
      <c r="E59" s="179">
        <f>SUM(E60:E68)</f>
        <v>50470765</v>
      </c>
      <c r="F59" s="179">
        <f>SUM(F60:F68)</f>
        <v>9417299</v>
      </c>
      <c r="G59" s="179">
        <f>SUM(G60:G68)</f>
        <v>0</v>
      </c>
      <c r="H59" s="179">
        <f t="shared" si="21"/>
        <v>133940028</v>
      </c>
      <c r="I59" s="179">
        <f t="shared" si="22"/>
        <v>78077503</v>
      </c>
      <c r="J59" s="179">
        <f aca="true" t="shared" si="28" ref="J59:R59">SUM(J60:J68)</f>
        <v>10260312</v>
      </c>
      <c r="K59" s="179">
        <f t="shared" si="28"/>
        <v>1009237</v>
      </c>
      <c r="L59" s="179">
        <f t="shared" si="28"/>
        <v>0</v>
      </c>
      <c r="M59" s="179">
        <f t="shared" si="28"/>
        <v>61995391</v>
      </c>
      <c r="N59" s="179">
        <f t="shared" si="28"/>
        <v>2925458</v>
      </c>
      <c r="O59" s="179">
        <f t="shared" si="28"/>
        <v>0</v>
      </c>
      <c r="P59" s="179">
        <f t="shared" si="28"/>
        <v>0</v>
      </c>
      <c r="Q59" s="179">
        <f t="shared" si="28"/>
        <v>1887105</v>
      </c>
      <c r="R59" s="179">
        <f t="shared" si="28"/>
        <v>55862525</v>
      </c>
      <c r="S59" s="180">
        <f t="shared" si="23"/>
        <v>122670479</v>
      </c>
      <c r="T59" s="181">
        <f t="shared" si="26"/>
        <v>14.433797914874406</v>
      </c>
      <c r="U59" s="182">
        <f t="shared" si="24"/>
        <v>143357327</v>
      </c>
      <c r="V59" s="183"/>
      <c r="W59" s="183"/>
      <c r="X59" s="183"/>
      <c r="Y59" s="183"/>
      <c r="Z59" s="183"/>
      <c r="AA59" s="183"/>
      <c r="AB59" s="183"/>
      <c r="AC59" s="183"/>
      <c r="AD59" s="183"/>
      <c r="AE59" s="183"/>
    </row>
    <row r="60" spans="1:31" s="113" customFormat="1" ht="16.5" customHeight="1">
      <c r="A60" s="49">
        <v>1</v>
      </c>
      <c r="B60" s="137" t="s">
        <v>177</v>
      </c>
      <c r="C60" s="49">
        <f aca="true" t="shared" si="29" ref="C60:C68">SUM(D60:E60)</f>
        <v>13080795</v>
      </c>
      <c r="D60" s="49">
        <v>11440276</v>
      </c>
      <c r="E60" s="49">
        <v>1640519</v>
      </c>
      <c r="F60" s="49">
        <v>1593849</v>
      </c>
      <c r="G60" s="49"/>
      <c r="H60" s="49">
        <f t="shared" si="21"/>
        <v>11486946</v>
      </c>
      <c r="I60" s="49">
        <f t="shared" si="22"/>
        <v>5617551</v>
      </c>
      <c r="J60" s="49">
        <v>1115438</v>
      </c>
      <c r="K60" s="49">
        <v>26500</v>
      </c>
      <c r="L60" s="49">
        <v>0</v>
      </c>
      <c r="M60" s="49">
        <v>3677928</v>
      </c>
      <c r="N60" s="49">
        <v>797685</v>
      </c>
      <c r="O60" s="49">
        <v>0</v>
      </c>
      <c r="P60" s="49">
        <v>0</v>
      </c>
      <c r="Q60" s="49">
        <v>0</v>
      </c>
      <c r="R60" s="50">
        <v>5869395</v>
      </c>
      <c r="S60" s="50">
        <f t="shared" si="23"/>
        <v>10345008</v>
      </c>
      <c r="T60" s="145">
        <f t="shared" si="26"/>
        <v>20.32803974543355</v>
      </c>
      <c r="U60" s="51">
        <f t="shared" si="24"/>
        <v>13080795</v>
      </c>
      <c r="V60" s="114"/>
      <c r="W60" s="114"/>
      <c r="X60" s="114"/>
      <c r="Y60" s="114"/>
      <c r="Z60" s="114"/>
      <c r="AA60" s="114"/>
      <c r="AB60" s="114"/>
      <c r="AC60" s="114"/>
      <c r="AD60" s="114"/>
      <c r="AE60" s="114"/>
    </row>
    <row r="61" spans="1:31" s="113" customFormat="1" ht="16.5" customHeight="1">
      <c r="A61" s="49">
        <v>2</v>
      </c>
      <c r="B61" s="137" t="s">
        <v>163</v>
      </c>
      <c r="C61" s="49">
        <f t="shared" si="29"/>
        <v>11836479</v>
      </c>
      <c r="D61" s="49">
        <v>3414614</v>
      </c>
      <c r="E61" s="49">
        <v>8421865</v>
      </c>
      <c r="F61" s="49">
        <v>5954</v>
      </c>
      <c r="G61" s="49"/>
      <c r="H61" s="49">
        <f t="shared" si="21"/>
        <v>11830525</v>
      </c>
      <c r="I61" s="49">
        <f t="shared" si="22"/>
        <v>11084095</v>
      </c>
      <c r="J61" s="49">
        <v>337990</v>
      </c>
      <c r="K61" s="49">
        <v>0</v>
      </c>
      <c r="L61" s="49">
        <v>0</v>
      </c>
      <c r="M61" s="49">
        <v>10549035</v>
      </c>
      <c r="N61" s="49">
        <v>197070</v>
      </c>
      <c r="O61" s="49">
        <v>0</v>
      </c>
      <c r="P61" s="49">
        <v>0</v>
      </c>
      <c r="Q61" s="49">
        <v>0</v>
      </c>
      <c r="R61" s="50">
        <v>746430</v>
      </c>
      <c r="S61" s="50">
        <f t="shared" si="23"/>
        <v>11492535</v>
      </c>
      <c r="T61" s="145">
        <f t="shared" si="26"/>
        <v>3.0493242795194377</v>
      </c>
      <c r="U61" s="51">
        <f t="shared" si="24"/>
        <v>11836479</v>
      </c>
      <c r="V61" s="114"/>
      <c r="W61" s="114"/>
      <c r="X61" s="114"/>
      <c r="Y61" s="114"/>
      <c r="Z61" s="114"/>
      <c r="AA61" s="114"/>
      <c r="AB61" s="114"/>
      <c r="AC61" s="114"/>
      <c r="AD61" s="114"/>
      <c r="AE61" s="114"/>
    </row>
    <row r="62" spans="1:31" s="113" customFormat="1" ht="16.5" customHeight="1">
      <c r="A62" s="49">
        <v>3</v>
      </c>
      <c r="B62" s="137" t="s">
        <v>164</v>
      </c>
      <c r="C62" s="49">
        <f>SUM(D62:E62)</f>
        <v>25422317</v>
      </c>
      <c r="D62" s="49">
        <v>22023833</v>
      </c>
      <c r="E62" s="49">
        <v>3398484</v>
      </c>
      <c r="F62" s="49">
        <v>39054</v>
      </c>
      <c r="G62" s="49"/>
      <c r="H62" s="49">
        <f>SUM(J62:R62)</f>
        <v>25383263</v>
      </c>
      <c r="I62" s="49">
        <f>SUM(J62:Q62)</f>
        <v>5682937</v>
      </c>
      <c r="J62" s="49">
        <v>286093</v>
      </c>
      <c r="K62" s="49">
        <v>967348</v>
      </c>
      <c r="L62" s="49">
        <v>0</v>
      </c>
      <c r="M62" s="49">
        <v>4429496</v>
      </c>
      <c r="N62" s="49">
        <v>0</v>
      </c>
      <c r="O62" s="49">
        <v>0</v>
      </c>
      <c r="P62" s="49">
        <v>0</v>
      </c>
      <c r="Q62" s="49">
        <v>0</v>
      </c>
      <c r="R62" s="50">
        <v>19700326</v>
      </c>
      <c r="S62" s="50">
        <f>SUM(M62:R62)</f>
        <v>24129822</v>
      </c>
      <c r="T62" s="145">
        <f>(K62+L62+J62)/I62*100</f>
        <v>22.056218465909442</v>
      </c>
      <c r="U62" s="51">
        <f>SUM(F62:H62)</f>
        <v>25422317</v>
      </c>
      <c r="V62" s="114"/>
      <c r="W62" s="114"/>
      <c r="X62" s="114"/>
      <c r="Y62" s="114"/>
      <c r="Z62" s="114"/>
      <c r="AA62" s="114"/>
      <c r="AB62" s="114"/>
      <c r="AC62" s="114"/>
      <c r="AD62" s="114"/>
      <c r="AE62" s="114"/>
    </row>
    <row r="63" spans="1:31" s="113" customFormat="1" ht="16.5" customHeight="1">
      <c r="A63" s="49">
        <v>4</v>
      </c>
      <c r="B63" s="139" t="s">
        <v>166</v>
      </c>
      <c r="C63" s="49">
        <f t="shared" si="29"/>
        <v>8044892</v>
      </c>
      <c r="D63" s="49">
        <v>5391666</v>
      </c>
      <c r="E63" s="49">
        <v>2653226</v>
      </c>
      <c r="F63" s="49">
        <v>0</v>
      </c>
      <c r="G63" s="49"/>
      <c r="H63" s="49">
        <f t="shared" si="21"/>
        <v>8044892</v>
      </c>
      <c r="I63" s="49">
        <f t="shared" si="22"/>
        <v>4861262</v>
      </c>
      <c r="J63" s="49">
        <v>356778</v>
      </c>
      <c r="K63" s="49">
        <v>0</v>
      </c>
      <c r="L63" s="49">
        <v>0</v>
      </c>
      <c r="M63" s="49">
        <v>3550484</v>
      </c>
      <c r="N63" s="49">
        <v>954000</v>
      </c>
      <c r="O63" s="49">
        <v>0</v>
      </c>
      <c r="P63" s="49">
        <v>0</v>
      </c>
      <c r="Q63" s="49">
        <v>0</v>
      </c>
      <c r="R63" s="50">
        <v>3183630</v>
      </c>
      <c r="S63" s="50">
        <f t="shared" si="23"/>
        <v>7688114</v>
      </c>
      <c r="T63" s="145">
        <f t="shared" si="26"/>
        <v>7.339205333923577</v>
      </c>
      <c r="U63" s="51">
        <f t="shared" si="24"/>
        <v>8044892</v>
      </c>
      <c r="V63" s="114"/>
      <c r="W63" s="114"/>
      <c r="X63" s="114"/>
      <c r="Y63" s="114"/>
      <c r="Z63" s="114"/>
      <c r="AA63" s="114"/>
      <c r="AB63" s="114"/>
      <c r="AC63" s="114"/>
      <c r="AD63" s="114"/>
      <c r="AE63" s="114"/>
    </row>
    <row r="64" spans="1:31" s="113" customFormat="1" ht="16.5" customHeight="1">
      <c r="A64" s="49">
        <v>5</v>
      </c>
      <c r="B64" s="139" t="s">
        <v>167</v>
      </c>
      <c r="C64" s="49">
        <f t="shared" si="29"/>
        <v>36030620</v>
      </c>
      <c r="D64" s="49">
        <v>20665137</v>
      </c>
      <c r="E64" s="49">
        <v>15365483</v>
      </c>
      <c r="F64" s="49">
        <v>5515198</v>
      </c>
      <c r="G64" s="49"/>
      <c r="H64" s="49">
        <f t="shared" si="21"/>
        <v>30515422</v>
      </c>
      <c r="I64" s="49">
        <f t="shared" si="22"/>
        <v>19992861</v>
      </c>
      <c r="J64" s="49">
        <v>6207133</v>
      </c>
      <c r="K64" s="49">
        <v>2301</v>
      </c>
      <c r="L64" s="49">
        <v>0</v>
      </c>
      <c r="M64" s="49">
        <v>13241077</v>
      </c>
      <c r="N64" s="49">
        <v>542350</v>
      </c>
      <c r="O64" s="49">
        <v>0</v>
      </c>
      <c r="P64" s="49">
        <v>0</v>
      </c>
      <c r="Q64" s="49">
        <v>0</v>
      </c>
      <c r="R64" s="50">
        <v>10522561</v>
      </c>
      <c r="S64" s="50">
        <f t="shared" si="23"/>
        <v>24305988</v>
      </c>
      <c r="T64" s="145">
        <f t="shared" si="26"/>
        <v>31.058256244566497</v>
      </c>
      <c r="U64" s="51">
        <f t="shared" si="24"/>
        <v>36030620</v>
      </c>
      <c r="V64" s="114"/>
      <c r="W64" s="114"/>
      <c r="X64" s="114"/>
      <c r="Y64" s="114"/>
      <c r="Z64" s="114"/>
      <c r="AA64" s="114"/>
      <c r="AB64" s="114"/>
      <c r="AC64" s="114"/>
      <c r="AD64" s="114"/>
      <c r="AE64" s="114"/>
    </row>
    <row r="65" spans="1:31" s="113" customFormat="1" ht="16.5" customHeight="1">
      <c r="A65" s="49">
        <v>6</v>
      </c>
      <c r="B65" s="139" t="s">
        <v>175</v>
      </c>
      <c r="C65" s="49">
        <f t="shared" si="29"/>
        <v>41739961</v>
      </c>
      <c r="D65" s="49">
        <v>24839088</v>
      </c>
      <c r="E65" s="49">
        <v>16900873</v>
      </c>
      <c r="F65" s="49">
        <v>807059</v>
      </c>
      <c r="G65" s="49"/>
      <c r="H65" s="49">
        <f t="shared" si="21"/>
        <v>40932902</v>
      </c>
      <c r="I65" s="49">
        <f t="shared" si="22"/>
        <v>26266559</v>
      </c>
      <c r="J65" s="49">
        <v>1365968</v>
      </c>
      <c r="K65" s="49">
        <v>13088</v>
      </c>
      <c r="L65" s="49">
        <v>0</v>
      </c>
      <c r="M65" s="49">
        <v>24446837</v>
      </c>
      <c r="N65" s="49">
        <v>383623</v>
      </c>
      <c r="O65" s="49">
        <v>0</v>
      </c>
      <c r="P65" s="49">
        <v>0</v>
      </c>
      <c r="Q65" s="49">
        <v>57043</v>
      </c>
      <c r="R65" s="50">
        <v>14666343</v>
      </c>
      <c r="S65" s="50">
        <f t="shared" si="23"/>
        <v>39553846</v>
      </c>
      <c r="T65" s="145">
        <f t="shared" si="26"/>
        <v>5.2502347186017015</v>
      </c>
      <c r="U65" s="51">
        <f t="shared" si="24"/>
        <v>41739961</v>
      </c>
      <c r="V65" s="114"/>
      <c r="W65" s="114"/>
      <c r="X65" s="114"/>
      <c r="Y65" s="114"/>
      <c r="Z65" s="114"/>
      <c r="AA65" s="114"/>
      <c r="AB65" s="114"/>
      <c r="AC65" s="114"/>
      <c r="AD65" s="114"/>
      <c r="AE65" s="114"/>
    </row>
    <row r="66" spans="1:31" s="113" customFormat="1" ht="16.5" customHeight="1">
      <c r="A66" s="49">
        <v>7</v>
      </c>
      <c r="B66" s="139" t="s">
        <v>155</v>
      </c>
      <c r="C66" s="49">
        <f t="shared" si="29"/>
        <v>7079541</v>
      </c>
      <c r="D66" s="49">
        <v>5083454</v>
      </c>
      <c r="E66" s="49">
        <v>1996087</v>
      </c>
      <c r="F66" s="49">
        <v>1456185</v>
      </c>
      <c r="G66" s="49"/>
      <c r="H66" s="49">
        <f t="shared" si="21"/>
        <v>5623356</v>
      </c>
      <c r="I66" s="49">
        <f t="shared" si="22"/>
        <v>4449516</v>
      </c>
      <c r="J66" s="49">
        <v>472333</v>
      </c>
      <c r="K66" s="49">
        <v>0</v>
      </c>
      <c r="L66" s="49">
        <v>0</v>
      </c>
      <c r="M66" s="49">
        <v>2096391</v>
      </c>
      <c r="N66" s="49">
        <v>50730</v>
      </c>
      <c r="O66" s="49">
        <v>0</v>
      </c>
      <c r="P66" s="49">
        <v>0</v>
      </c>
      <c r="Q66" s="49">
        <v>1830062</v>
      </c>
      <c r="R66" s="50">
        <v>1173840</v>
      </c>
      <c r="S66" s="50">
        <f t="shared" si="23"/>
        <v>5151023</v>
      </c>
      <c r="T66" s="145">
        <f t="shared" si="26"/>
        <v>10.615379290691392</v>
      </c>
      <c r="U66" s="51">
        <f t="shared" si="24"/>
        <v>7079541</v>
      </c>
      <c r="V66" s="114"/>
      <c r="W66" s="114"/>
      <c r="X66" s="114"/>
      <c r="Y66" s="114"/>
      <c r="Z66" s="114"/>
      <c r="AA66" s="114"/>
      <c r="AB66" s="114"/>
      <c r="AC66" s="114"/>
      <c r="AD66" s="114"/>
      <c r="AE66" s="114"/>
    </row>
    <row r="67" spans="1:31" s="113" customFormat="1" ht="17.25" customHeight="1">
      <c r="A67" s="49">
        <v>8</v>
      </c>
      <c r="B67" s="137" t="s">
        <v>165</v>
      </c>
      <c r="C67" s="49">
        <f t="shared" si="29"/>
        <v>122722</v>
      </c>
      <c r="D67" s="49">
        <v>28494</v>
      </c>
      <c r="E67" s="49">
        <v>94228</v>
      </c>
      <c r="F67" s="49">
        <v>0</v>
      </c>
      <c r="G67" s="49"/>
      <c r="H67" s="49">
        <f t="shared" si="21"/>
        <v>122722</v>
      </c>
      <c r="I67" s="49">
        <f t="shared" si="22"/>
        <v>122722</v>
      </c>
      <c r="J67" s="49">
        <v>118579</v>
      </c>
      <c r="K67" s="49">
        <v>0</v>
      </c>
      <c r="L67" s="49">
        <v>0</v>
      </c>
      <c r="M67" s="49">
        <v>4143</v>
      </c>
      <c r="N67" s="49">
        <v>0</v>
      </c>
      <c r="O67" s="49">
        <v>0</v>
      </c>
      <c r="P67" s="49">
        <v>0</v>
      </c>
      <c r="Q67" s="49">
        <v>0</v>
      </c>
      <c r="R67" s="50">
        <v>0</v>
      </c>
      <c r="S67" s="50">
        <f t="shared" si="23"/>
        <v>4143</v>
      </c>
      <c r="T67" s="145">
        <f t="shared" si="26"/>
        <v>96.62407718257525</v>
      </c>
      <c r="U67" s="51">
        <f t="shared" si="24"/>
        <v>122722</v>
      </c>
      <c r="V67" s="114"/>
      <c r="W67" s="114"/>
      <c r="X67" s="114"/>
      <c r="Y67" s="114"/>
      <c r="Z67" s="114"/>
      <c r="AA67" s="114"/>
      <c r="AB67" s="114"/>
      <c r="AC67" s="114"/>
      <c r="AD67" s="114"/>
      <c r="AE67" s="114"/>
    </row>
    <row r="68" spans="1:31" s="113" customFormat="1" ht="17.25" customHeight="1">
      <c r="A68" s="47"/>
      <c r="B68" s="137"/>
      <c r="C68" s="49">
        <f t="shared" si="29"/>
        <v>0</v>
      </c>
      <c r="D68" s="49"/>
      <c r="E68" s="49"/>
      <c r="F68" s="49"/>
      <c r="G68" s="49"/>
      <c r="H68" s="49">
        <f t="shared" si="21"/>
        <v>0</v>
      </c>
      <c r="I68" s="49">
        <f t="shared" si="22"/>
        <v>0</v>
      </c>
      <c r="J68" s="49"/>
      <c r="K68" s="49"/>
      <c r="L68" s="49"/>
      <c r="M68" s="49"/>
      <c r="N68" s="49"/>
      <c r="O68" s="49"/>
      <c r="P68" s="49"/>
      <c r="Q68" s="49"/>
      <c r="R68" s="50"/>
      <c r="S68" s="50">
        <f t="shared" si="23"/>
        <v>0</v>
      </c>
      <c r="T68" s="145"/>
      <c r="U68" s="51">
        <f t="shared" si="24"/>
        <v>0</v>
      </c>
      <c r="V68" s="114"/>
      <c r="W68" s="114"/>
      <c r="X68" s="114"/>
      <c r="Y68" s="114"/>
      <c r="Z68" s="114"/>
      <c r="AA68" s="114"/>
      <c r="AB68" s="114"/>
      <c r="AC68" s="114"/>
      <c r="AD68" s="114"/>
      <c r="AE68" s="114"/>
    </row>
    <row r="69" spans="1:31" s="184" customFormat="1" ht="16.5" customHeight="1">
      <c r="A69" s="177" t="s">
        <v>100</v>
      </c>
      <c r="B69" s="185" t="s">
        <v>101</v>
      </c>
      <c r="C69" s="179">
        <f>SUM(C70:C79)</f>
        <v>160180357</v>
      </c>
      <c r="D69" s="179">
        <f>SUM(D70:D79)</f>
        <v>134048433</v>
      </c>
      <c r="E69" s="179">
        <f>SUM(E70:E79)</f>
        <v>26131924</v>
      </c>
      <c r="F69" s="179">
        <f>SUM(F70:F79)</f>
        <v>840067</v>
      </c>
      <c r="G69" s="179">
        <f>SUM(G70:G79)</f>
        <v>0</v>
      </c>
      <c r="H69" s="179">
        <f t="shared" si="21"/>
        <v>159340290</v>
      </c>
      <c r="I69" s="179">
        <f t="shared" si="22"/>
        <v>48421879</v>
      </c>
      <c r="J69" s="179">
        <f aca="true" t="shared" si="30" ref="J69:R69">SUM(J70:J79)</f>
        <v>11994170</v>
      </c>
      <c r="K69" s="179">
        <f t="shared" si="30"/>
        <v>1851978</v>
      </c>
      <c r="L69" s="179">
        <f t="shared" si="30"/>
        <v>0</v>
      </c>
      <c r="M69" s="179">
        <f t="shared" si="30"/>
        <v>32333269</v>
      </c>
      <c r="N69" s="179">
        <f t="shared" si="30"/>
        <v>2242462</v>
      </c>
      <c r="O69" s="179">
        <f t="shared" si="30"/>
        <v>0</v>
      </c>
      <c r="P69" s="179">
        <f t="shared" si="30"/>
        <v>0</v>
      </c>
      <c r="Q69" s="179">
        <f t="shared" si="30"/>
        <v>0</v>
      </c>
      <c r="R69" s="179">
        <f t="shared" si="30"/>
        <v>110918411</v>
      </c>
      <c r="S69" s="180">
        <f t="shared" si="23"/>
        <v>145494142</v>
      </c>
      <c r="T69" s="181">
        <f t="shared" si="26"/>
        <v>28.594817644313224</v>
      </c>
      <c r="U69" s="182">
        <f t="shared" si="24"/>
        <v>160180357</v>
      </c>
      <c r="V69" s="183"/>
      <c r="W69" s="183"/>
      <c r="X69" s="183"/>
      <c r="Y69" s="183"/>
      <c r="Z69" s="183"/>
      <c r="AA69" s="183"/>
      <c r="AB69" s="183"/>
      <c r="AC69" s="183"/>
      <c r="AD69" s="183"/>
      <c r="AE69" s="183"/>
    </row>
    <row r="70" spans="1:31" s="113" customFormat="1" ht="16.5" customHeight="1">
      <c r="A70" s="47">
        <v>1</v>
      </c>
      <c r="B70" s="137" t="s">
        <v>130</v>
      </c>
      <c r="C70" s="49">
        <f aca="true" t="shared" si="31" ref="C70:C79">SUM(D70:E70)</f>
        <v>14147905</v>
      </c>
      <c r="D70" s="49">
        <v>10444429</v>
      </c>
      <c r="E70" s="49">
        <v>3703476</v>
      </c>
      <c r="F70" s="49">
        <v>143207</v>
      </c>
      <c r="G70" s="49"/>
      <c r="H70" s="49">
        <f aca="true" t="shared" si="32" ref="H70:H96">SUM(J70:R70)</f>
        <v>14004698</v>
      </c>
      <c r="I70" s="49">
        <f aca="true" t="shared" si="33" ref="I70:I96">SUM(J70:Q70)</f>
        <v>4674440</v>
      </c>
      <c r="J70" s="49">
        <v>1444206</v>
      </c>
      <c r="K70" s="49">
        <v>185130</v>
      </c>
      <c r="L70" s="49">
        <v>0</v>
      </c>
      <c r="M70" s="49">
        <v>3045104</v>
      </c>
      <c r="N70" s="49">
        <v>0</v>
      </c>
      <c r="O70" s="49">
        <v>0</v>
      </c>
      <c r="P70" s="49">
        <v>0</v>
      </c>
      <c r="Q70" s="49">
        <v>0</v>
      </c>
      <c r="R70" s="50">
        <v>9330258</v>
      </c>
      <c r="S70" s="50">
        <f aca="true" t="shared" si="34" ref="S70:S96">SUM(M70:R70)</f>
        <v>12375362</v>
      </c>
      <c r="T70" s="145">
        <f aca="true" t="shared" si="35" ref="T70:T96">(K70+L70+J70)/I70*100</f>
        <v>34.85628224985239</v>
      </c>
      <c r="U70" s="51">
        <f aca="true" t="shared" si="36" ref="U70:U96">SUM(F70:H70)</f>
        <v>14147905</v>
      </c>
      <c r="V70" s="114"/>
      <c r="W70" s="114"/>
      <c r="X70" s="114"/>
      <c r="Y70" s="114"/>
      <c r="Z70" s="114"/>
      <c r="AA70" s="114"/>
      <c r="AB70" s="114"/>
      <c r="AC70" s="114"/>
      <c r="AD70" s="114"/>
      <c r="AE70" s="114"/>
    </row>
    <row r="71" spans="1:31" s="113" customFormat="1" ht="16.5" customHeight="1">
      <c r="A71" s="47">
        <v>2</v>
      </c>
      <c r="B71" s="137" t="s">
        <v>131</v>
      </c>
      <c r="C71" s="49">
        <f t="shared" si="31"/>
        <v>27331419</v>
      </c>
      <c r="D71" s="49">
        <v>21571471</v>
      </c>
      <c r="E71" s="49">
        <v>5759948</v>
      </c>
      <c r="F71" s="49">
        <v>5063</v>
      </c>
      <c r="G71" s="49"/>
      <c r="H71" s="49">
        <f t="shared" si="32"/>
        <v>27326356</v>
      </c>
      <c r="I71" s="49">
        <f t="shared" si="33"/>
        <v>8759267</v>
      </c>
      <c r="J71" s="49">
        <v>368485</v>
      </c>
      <c r="K71" s="49">
        <v>69000</v>
      </c>
      <c r="L71" s="49">
        <v>0</v>
      </c>
      <c r="M71" s="49">
        <v>8321779</v>
      </c>
      <c r="N71" s="49">
        <v>3</v>
      </c>
      <c r="O71" s="49">
        <v>0</v>
      </c>
      <c r="P71" s="49">
        <v>0</v>
      </c>
      <c r="Q71" s="49">
        <v>0</v>
      </c>
      <c r="R71" s="50">
        <v>18567089</v>
      </c>
      <c r="S71" s="50">
        <f t="shared" si="34"/>
        <v>26888871</v>
      </c>
      <c r="T71" s="145">
        <f t="shared" si="35"/>
        <v>4.9945389266019635</v>
      </c>
      <c r="U71" s="51">
        <f t="shared" si="36"/>
        <v>27331419</v>
      </c>
      <c r="V71" s="114"/>
      <c r="W71" s="114"/>
      <c r="X71" s="114"/>
      <c r="Y71" s="114"/>
      <c r="Z71" s="114"/>
      <c r="AA71" s="114"/>
      <c r="AB71" s="114"/>
      <c r="AC71" s="114"/>
      <c r="AD71" s="114"/>
      <c r="AE71" s="114"/>
    </row>
    <row r="72" spans="1:31" s="113" customFormat="1" ht="16.5" customHeight="1">
      <c r="A72" s="47">
        <v>3</v>
      </c>
      <c r="B72" s="137" t="s">
        <v>132</v>
      </c>
      <c r="C72" s="49">
        <f t="shared" si="31"/>
        <v>12635820</v>
      </c>
      <c r="D72" s="49">
        <v>5664109</v>
      </c>
      <c r="E72" s="49">
        <v>6971711</v>
      </c>
      <c r="F72" s="49">
        <v>200</v>
      </c>
      <c r="G72" s="49"/>
      <c r="H72" s="49">
        <f t="shared" si="32"/>
        <v>12635620</v>
      </c>
      <c r="I72" s="49">
        <f t="shared" si="33"/>
        <v>4049171</v>
      </c>
      <c r="J72" s="49">
        <v>1245512</v>
      </c>
      <c r="K72" s="49">
        <v>607079</v>
      </c>
      <c r="L72" s="49">
        <v>0</v>
      </c>
      <c r="M72" s="49">
        <v>2196580</v>
      </c>
      <c r="N72" s="49">
        <v>0</v>
      </c>
      <c r="O72" s="49">
        <v>0</v>
      </c>
      <c r="P72" s="49">
        <v>0</v>
      </c>
      <c r="Q72" s="49">
        <v>0</v>
      </c>
      <c r="R72" s="50">
        <v>8586449</v>
      </c>
      <c r="S72" s="50">
        <f t="shared" si="34"/>
        <v>10783029</v>
      </c>
      <c r="T72" s="145">
        <f t="shared" si="35"/>
        <v>45.752352765541396</v>
      </c>
      <c r="U72" s="51">
        <f t="shared" si="36"/>
        <v>12635820</v>
      </c>
      <c r="V72" s="114"/>
      <c r="W72" s="114"/>
      <c r="X72" s="114"/>
      <c r="Y72" s="114"/>
      <c r="Z72" s="114"/>
      <c r="AA72" s="114"/>
      <c r="AB72" s="114"/>
      <c r="AC72" s="114"/>
      <c r="AD72" s="114"/>
      <c r="AE72" s="114"/>
    </row>
    <row r="73" spans="1:31" s="113" customFormat="1" ht="16.5" customHeight="1">
      <c r="A73" s="47">
        <v>4</v>
      </c>
      <c r="B73" s="137" t="s">
        <v>133</v>
      </c>
      <c r="C73" s="49">
        <f t="shared" si="31"/>
        <v>21964600</v>
      </c>
      <c r="D73" s="49">
        <v>19446681</v>
      </c>
      <c r="E73" s="49">
        <v>2517919</v>
      </c>
      <c r="F73" s="49">
        <v>0</v>
      </c>
      <c r="G73" s="49"/>
      <c r="H73" s="49">
        <f t="shared" si="32"/>
        <v>21964600</v>
      </c>
      <c r="I73" s="49">
        <f t="shared" si="33"/>
        <v>2312493</v>
      </c>
      <c r="J73" s="49">
        <v>655851</v>
      </c>
      <c r="K73" s="49">
        <v>265000</v>
      </c>
      <c r="L73" s="49">
        <v>0</v>
      </c>
      <c r="M73" s="49">
        <v>1391642</v>
      </c>
      <c r="N73" s="49">
        <v>0</v>
      </c>
      <c r="O73" s="49">
        <v>0</v>
      </c>
      <c r="P73" s="49"/>
      <c r="Q73" s="49">
        <v>0</v>
      </c>
      <c r="R73" s="50">
        <v>19652107</v>
      </c>
      <c r="S73" s="50">
        <f t="shared" si="34"/>
        <v>21043749</v>
      </c>
      <c r="T73" s="145">
        <f t="shared" si="35"/>
        <v>39.820704322132</v>
      </c>
      <c r="U73" s="51">
        <f t="shared" si="36"/>
        <v>21964600</v>
      </c>
      <c r="V73" s="114"/>
      <c r="W73" s="114"/>
      <c r="X73" s="114"/>
      <c r="Y73" s="114"/>
      <c r="Z73" s="114"/>
      <c r="AA73" s="114"/>
      <c r="AB73" s="114"/>
      <c r="AC73" s="114"/>
      <c r="AD73" s="114"/>
      <c r="AE73" s="114"/>
    </row>
    <row r="74" spans="1:31" s="113" customFormat="1" ht="16.5" customHeight="1">
      <c r="A74" s="47">
        <v>5</v>
      </c>
      <c r="B74" s="137" t="s">
        <v>134</v>
      </c>
      <c r="C74" s="49">
        <f>SUM(D74:E74)</f>
        <v>24135133</v>
      </c>
      <c r="D74" s="49">
        <v>17654423</v>
      </c>
      <c r="E74" s="49">
        <v>6480710</v>
      </c>
      <c r="F74" s="49">
        <v>691597</v>
      </c>
      <c r="G74" s="49"/>
      <c r="H74" s="49">
        <f>SUM(J74:R74)</f>
        <v>23443536</v>
      </c>
      <c r="I74" s="49">
        <f>SUM(J74:Q74)</f>
        <v>15994941</v>
      </c>
      <c r="J74" s="49">
        <v>6041166</v>
      </c>
      <c r="K74" s="49">
        <v>1</v>
      </c>
      <c r="L74" s="49">
        <v>0</v>
      </c>
      <c r="M74" s="49">
        <v>9953774</v>
      </c>
      <c r="N74" s="49">
        <v>0</v>
      </c>
      <c r="O74" s="49">
        <v>0</v>
      </c>
      <c r="P74" s="49">
        <v>0</v>
      </c>
      <c r="Q74" s="49">
        <v>0</v>
      </c>
      <c r="R74" s="50">
        <v>7448595</v>
      </c>
      <c r="S74" s="50">
        <f>SUM(M74:R74)</f>
        <v>17402369</v>
      </c>
      <c r="T74" s="145">
        <f>(K74+L74+J74)/I74*100</f>
        <v>37.76923591027938</v>
      </c>
      <c r="U74" s="51">
        <f>SUM(F74:H74)</f>
        <v>24135133</v>
      </c>
      <c r="V74" s="114"/>
      <c r="W74" s="114"/>
      <c r="X74" s="114"/>
      <c r="Y74" s="114"/>
      <c r="Z74" s="114"/>
      <c r="AA74" s="114"/>
      <c r="AB74" s="114"/>
      <c r="AC74" s="114"/>
      <c r="AD74" s="114"/>
      <c r="AE74" s="114"/>
    </row>
    <row r="75" spans="1:31" s="113" customFormat="1" ht="16.5" customHeight="1">
      <c r="A75" s="47">
        <v>6</v>
      </c>
      <c r="B75" s="137" t="s">
        <v>135</v>
      </c>
      <c r="C75" s="49">
        <f>SUM(D75:E75)</f>
        <v>20092960</v>
      </c>
      <c r="D75" s="49">
        <v>19513644</v>
      </c>
      <c r="E75" s="49">
        <v>579316</v>
      </c>
      <c r="F75" s="49">
        <v>0</v>
      </c>
      <c r="G75" s="49"/>
      <c r="H75" s="49">
        <f>SUM(J75:R75)</f>
        <v>20092960</v>
      </c>
      <c r="I75" s="49">
        <f>SUM(J75:Q75)</f>
        <v>8943217</v>
      </c>
      <c r="J75" s="49">
        <v>2190755</v>
      </c>
      <c r="K75" s="49">
        <v>725768</v>
      </c>
      <c r="L75" s="49">
        <v>0</v>
      </c>
      <c r="M75" s="49">
        <v>3784235</v>
      </c>
      <c r="N75" s="49">
        <v>2242459</v>
      </c>
      <c r="O75" s="49">
        <v>0</v>
      </c>
      <c r="P75" s="49">
        <v>0</v>
      </c>
      <c r="Q75" s="49">
        <v>0</v>
      </c>
      <c r="R75" s="50">
        <v>11149743</v>
      </c>
      <c r="S75" s="50">
        <f>SUM(M75:R75)</f>
        <v>17176437</v>
      </c>
      <c r="T75" s="145">
        <f>(K75+L75+J75)/I75*100</f>
        <v>32.61156471994362</v>
      </c>
      <c r="U75" s="51">
        <f>SUM(F75:H75)</f>
        <v>20092960</v>
      </c>
      <c r="V75" s="114"/>
      <c r="W75" s="114"/>
      <c r="X75" s="114"/>
      <c r="Y75" s="114"/>
      <c r="Z75" s="114"/>
      <c r="AA75" s="114"/>
      <c r="AB75" s="114"/>
      <c r="AC75" s="114"/>
      <c r="AD75" s="114"/>
      <c r="AE75" s="114"/>
    </row>
    <row r="76" spans="1:31" s="113" customFormat="1" ht="16.5" customHeight="1">
      <c r="A76" s="47">
        <v>7</v>
      </c>
      <c r="B76" s="137" t="s">
        <v>148</v>
      </c>
      <c r="C76" s="49">
        <f t="shared" si="31"/>
        <v>2170</v>
      </c>
      <c r="D76" s="49">
        <v>0</v>
      </c>
      <c r="E76" s="49">
        <v>2170</v>
      </c>
      <c r="F76" s="49">
        <v>0</v>
      </c>
      <c r="G76" s="49"/>
      <c r="H76" s="49">
        <f t="shared" si="32"/>
        <v>2170</v>
      </c>
      <c r="I76" s="49">
        <f t="shared" si="33"/>
        <v>2170</v>
      </c>
      <c r="J76" s="49">
        <v>2170</v>
      </c>
      <c r="K76" s="49">
        <v>0</v>
      </c>
      <c r="L76" s="49">
        <v>0</v>
      </c>
      <c r="M76" s="49">
        <v>0</v>
      </c>
      <c r="N76" s="49">
        <v>0</v>
      </c>
      <c r="O76" s="49">
        <v>0</v>
      </c>
      <c r="P76" s="49">
        <v>0</v>
      </c>
      <c r="Q76" s="49">
        <v>0</v>
      </c>
      <c r="R76" s="50">
        <v>0</v>
      </c>
      <c r="S76" s="50">
        <f t="shared" si="34"/>
        <v>0</v>
      </c>
      <c r="T76" s="145">
        <f t="shared" si="35"/>
        <v>100</v>
      </c>
      <c r="U76" s="51">
        <f t="shared" si="36"/>
        <v>2170</v>
      </c>
      <c r="V76" s="114"/>
      <c r="W76" s="114"/>
      <c r="X76" s="114"/>
      <c r="Y76" s="114"/>
      <c r="Z76" s="114"/>
      <c r="AA76" s="114"/>
      <c r="AB76" s="114"/>
      <c r="AC76" s="114"/>
      <c r="AD76" s="114"/>
      <c r="AE76" s="114"/>
    </row>
    <row r="77" spans="1:31" s="113" customFormat="1" ht="16.5" customHeight="1">
      <c r="A77" s="47">
        <v>8</v>
      </c>
      <c r="B77" s="137" t="s">
        <v>192</v>
      </c>
      <c r="C77" s="49">
        <f t="shared" si="31"/>
        <v>9260822</v>
      </c>
      <c r="D77" s="49">
        <v>9153708</v>
      </c>
      <c r="E77" s="49">
        <v>107114</v>
      </c>
      <c r="F77" s="49">
        <v>0</v>
      </c>
      <c r="G77" s="49"/>
      <c r="H77" s="49">
        <f t="shared" si="32"/>
        <v>9260822</v>
      </c>
      <c r="I77" s="49">
        <f t="shared" si="33"/>
        <v>2730446</v>
      </c>
      <c r="J77" s="49">
        <v>33645</v>
      </c>
      <c r="K77" s="49">
        <v>0</v>
      </c>
      <c r="L77" s="49">
        <v>0</v>
      </c>
      <c r="M77" s="49">
        <v>2696801</v>
      </c>
      <c r="N77" s="49">
        <v>0</v>
      </c>
      <c r="O77" s="49">
        <v>0</v>
      </c>
      <c r="P77" s="49">
        <v>0</v>
      </c>
      <c r="Q77" s="49">
        <v>0</v>
      </c>
      <c r="R77" s="50">
        <v>6530376</v>
      </c>
      <c r="S77" s="50">
        <f t="shared" si="34"/>
        <v>9227177</v>
      </c>
      <c r="T77" s="145">
        <f t="shared" si="35"/>
        <v>1.2322162752898245</v>
      </c>
      <c r="U77" s="51">
        <f t="shared" si="36"/>
        <v>9260822</v>
      </c>
      <c r="V77" s="114"/>
      <c r="W77" s="114"/>
      <c r="X77" s="114"/>
      <c r="Y77" s="114"/>
      <c r="Z77" s="114"/>
      <c r="AA77" s="114"/>
      <c r="AB77" s="114"/>
      <c r="AC77" s="114"/>
      <c r="AD77" s="114"/>
      <c r="AE77" s="114"/>
    </row>
    <row r="78" spans="1:31" s="113" customFormat="1" ht="16.5" customHeight="1">
      <c r="A78" s="47">
        <v>9</v>
      </c>
      <c r="B78" s="137" t="s">
        <v>193</v>
      </c>
      <c r="C78" s="49">
        <f t="shared" si="31"/>
        <v>30609528</v>
      </c>
      <c r="D78" s="49">
        <v>30599968</v>
      </c>
      <c r="E78" s="49">
        <v>9560</v>
      </c>
      <c r="F78" s="49">
        <v>0</v>
      </c>
      <c r="G78" s="49"/>
      <c r="H78" s="49">
        <f t="shared" si="32"/>
        <v>30609528</v>
      </c>
      <c r="I78" s="49">
        <f t="shared" si="33"/>
        <v>955734</v>
      </c>
      <c r="J78" s="49">
        <v>12380</v>
      </c>
      <c r="K78" s="49">
        <v>0</v>
      </c>
      <c r="L78" s="49">
        <v>0</v>
      </c>
      <c r="M78" s="49">
        <v>943354</v>
      </c>
      <c r="N78" s="49">
        <v>0</v>
      </c>
      <c r="O78" s="49">
        <v>0</v>
      </c>
      <c r="P78" s="49">
        <v>0</v>
      </c>
      <c r="Q78" s="49">
        <v>0</v>
      </c>
      <c r="R78" s="50">
        <v>29653794</v>
      </c>
      <c r="S78" s="50">
        <f t="shared" si="34"/>
        <v>30597148</v>
      </c>
      <c r="T78" s="145">
        <f t="shared" si="35"/>
        <v>1.2953394982285866</v>
      </c>
      <c r="U78" s="51">
        <f t="shared" si="36"/>
        <v>30609528</v>
      </c>
      <c r="V78" s="114"/>
      <c r="W78" s="114"/>
      <c r="X78" s="114"/>
      <c r="Y78" s="114"/>
      <c r="Z78" s="114"/>
      <c r="AA78" s="114"/>
      <c r="AB78" s="114"/>
      <c r="AC78" s="114"/>
      <c r="AD78" s="114"/>
      <c r="AE78" s="114"/>
    </row>
    <row r="79" spans="1:31" s="113" customFormat="1" ht="16.5" customHeight="1">
      <c r="A79" s="47"/>
      <c r="B79" s="137"/>
      <c r="C79" s="49">
        <f t="shared" si="31"/>
        <v>0</v>
      </c>
      <c r="D79" s="49"/>
      <c r="E79" s="49"/>
      <c r="F79" s="49"/>
      <c r="G79" s="49"/>
      <c r="H79" s="49">
        <f t="shared" si="32"/>
        <v>0</v>
      </c>
      <c r="I79" s="49">
        <f t="shared" si="33"/>
        <v>0</v>
      </c>
      <c r="J79" s="49"/>
      <c r="K79" s="49"/>
      <c r="L79" s="49"/>
      <c r="M79" s="49"/>
      <c r="N79" s="49"/>
      <c r="O79" s="49"/>
      <c r="P79" s="49"/>
      <c r="Q79" s="49"/>
      <c r="R79" s="50"/>
      <c r="S79" s="50">
        <f t="shared" si="34"/>
        <v>0</v>
      </c>
      <c r="T79" s="145"/>
      <c r="U79" s="51">
        <f t="shared" si="36"/>
        <v>0</v>
      </c>
      <c r="V79" s="114"/>
      <c r="W79" s="114"/>
      <c r="X79" s="114"/>
      <c r="Y79" s="114"/>
      <c r="Z79" s="114"/>
      <c r="AA79" s="114"/>
      <c r="AB79" s="114"/>
      <c r="AC79" s="114"/>
      <c r="AD79" s="114"/>
      <c r="AE79" s="114"/>
    </row>
    <row r="80" spans="1:31" s="184" customFormat="1" ht="16.5" customHeight="1">
      <c r="A80" s="177" t="s">
        <v>102</v>
      </c>
      <c r="B80" s="185" t="s">
        <v>103</v>
      </c>
      <c r="C80" s="179">
        <f>SUM(C81:C87)</f>
        <v>73710513</v>
      </c>
      <c r="D80" s="179">
        <f>SUM(D81:D87)</f>
        <v>42720240</v>
      </c>
      <c r="E80" s="179">
        <f>SUM(E81:E87)</f>
        <v>30990273</v>
      </c>
      <c r="F80" s="179">
        <f>SUM(F81:F87)</f>
        <v>999072</v>
      </c>
      <c r="G80" s="179">
        <f>SUM(G81:G87)</f>
        <v>0</v>
      </c>
      <c r="H80" s="179">
        <f t="shared" si="32"/>
        <v>72711441</v>
      </c>
      <c r="I80" s="179">
        <f t="shared" si="33"/>
        <v>44775491</v>
      </c>
      <c r="J80" s="179">
        <f aca="true" t="shared" si="37" ref="J80:R80">SUM(J81:J87)</f>
        <v>3440227</v>
      </c>
      <c r="K80" s="179">
        <f t="shared" si="37"/>
        <v>325826</v>
      </c>
      <c r="L80" s="179">
        <f t="shared" si="37"/>
        <v>0</v>
      </c>
      <c r="M80" s="179">
        <f t="shared" si="37"/>
        <v>40239838</v>
      </c>
      <c r="N80" s="179">
        <f t="shared" si="37"/>
        <v>769600</v>
      </c>
      <c r="O80" s="179">
        <f t="shared" si="37"/>
        <v>0</v>
      </c>
      <c r="P80" s="179">
        <f t="shared" si="37"/>
        <v>0</v>
      </c>
      <c r="Q80" s="179">
        <f t="shared" si="37"/>
        <v>0</v>
      </c>
      <c r="R80" s="179">
        <f t="shared" si="37"/>
        <v>27935950</v>
      </c>
      <c r="S80" s="180">
        <f t="shared" si="34"/>
        <v>68945388</v>
      </c>
      <c r="T80" s="181">
        <f t="shared" si="35"/>
        <v>8.410969742353021</v>
      </c>
      <c r="U80" s="182">
        <f t="shared" si="36"/>
        <v>73710513</v>
      </c>
      <c r="V80" s="183"/>
      <c r="W80" s="183"/>
      <c r="X80" s="183"/>
      <c r="Y80" s="183"/>
      <c r="Z80" s="183"/>
      <c r="AA80" s="183"/>
      <c r="AB80" s="183"/>
      <c r="AC80" s="183"/>
      <c r="AD80" s="183"/>
      <c r="AE80" s="183"/>
    </row>
    <row r="81" spans="1:31" s="113" customFormat="1" ht="16.5" customHeight="1">
      <c r="A81" s="47" t="s">
        <v>26</v>
      </c>
      <c r="B81" s="137" t="s">
        <v>129</v>
      </c>
      <c r="C81" s="49">
        <f aca="true" t="shared" si="38" ref="C81:C87">SUM(D81:E81)</f>
        <v>10583918</v>
      </c>
      <c r="D81" s="49">
        <v>6818761</v>
      </c>
      <c r="E81" s="49">
        <v>3765157</v>
      </c>
      <c r="F81" s="49">
        <v>0</v>
      </c>
      <c r="G81" s="49">
        <v>0</v>
      </c>
      <c r="H81" s="49">
        <f t="shared" si="32"/>
        <v>10583918</v>
      </c>
      <c r="I81" s="49">
        <f t="shared" si="33"/>
        <v>5010085</v>
      </c>
      <c r="J81" s="49">
        <v>668448</v>
      </c>
      <c r="K81" s="49">
        <v>0</v>
      </c>
      <c r="L81" s="49">
        <v>0</v>
      </c>
      <c r="M81" s="49">
        <v>4341637</v>
      </c>
      <c r="N81" s="49">
        <v>0</v>
      </c>
      <c r="O81" s="49">
        <v>0</v>
      </c>
      <c r="P81" s="49">
        <v>0</v>
      </c>
      <c r="Q81" s="49">
        <v>0</v>
      </c>
      <c r="R81" s="50">
        <v>5573833</v>
      </c>
      <c r="S81" s="50">
        <f t="shared" si="34"/>
        <v>9915470</v>
      </c>
      <c r="T81" s="145">
        <f t="shared" si="35"/>
        <v>13.342049086991539</v>
      </c>
      <c r="U81" s="51">
        <f t="shared" si="36"/>
        <v>10583918</v>
      </c>
      <c r="V81" s="114"/>
      <c r="W81" s="114"/>
      <c r="X81" s="114"/>
      <c r="Y81" s="114"/>
      <c r="Z81" s="114"/>
      <c r="AA81" s="114"/>
      <c r="AB81" s="114"/>
      <c r="AC81" s="114"/>
      <c r="AD81" s="114"/>
      <c r="AE81" s="114"/>
    </row>
    <row r="82" spans="1:31" s="113" customFormat="1" ht="16.5" customHeight="1">
      <c r="A82" s="47" t="s">
        <v>27</v>
      </c>
      <c r="B82" s="137" t="s">
        <v>126</v>
      </c>
      <c r="C82" s="49">
        <f t="shared" si="38"/>
        <v>36215161</v>
      </c>
      <c r="D82" s="49">
        <v>19181904</v>
      </c>
      <c r="E82" s="49">
        <v>17033257</v>
      </c>
      <c r="F82" s="49">
        <v>755486</v>
      </c>
      <c r="G82" s="49"/>
      <c r="H82" s="49">
        <f t="shared" si="32"/>
        <v>35459675</v>
      </c>
      <c r="I82" s="49">
        <f t="shared" si="33"/>
        <v>24902745</v>
      </c>
      <c r="J82" s="49">
        <v>1505463</v>
      </c>
      <c r="K82" s="49">
        <v>38000</v>
      </c>
      <c r="L82" s="49"/>
      <c r="M82" s="49">
        <v>23359282</v>
      </c>
      <c r="N82" s="49"/>
      <c r="O82" s="49"/>
      <c r="P82" s="49"/>
      <c r="Q82" s="49"/>
      <c r="R82" s="50">
        <v>10556930</v>
      </c>
      <c r="S82" s="50">
        <f t="shared" si="34"/>
        <v>33916212</v>
      </c>
      <c r="T82" s="145">
        <f t="shared" si="35"/>
        <v>6.197963316895386</v>
      </c>
      <c r="U82" s="51">
        <f t="shared" si="36"/>
        <v>36215161</v>
      </c>
      <c r="V82" s="114"/>
      <c r="W82" s="114"/>
      <c r="X82" s="114"/>
      <c r="Y82" s="114"/>
      <c r="Z82" s="114"/>
      <c r="AA82" s="114"/>
      <c r="AB82" s="114"/>
      <c r="AC82" s="114"/>
      <c r="AD82" s="114"/>
      <c r="AE82" s="114"/>
    </row>
    <row r="83" spans="1:31" s="113" customFormat="1" ht="16.5" customHeight="1">
      <c r="A83" s="47" t="s">
        <v>28</v>
      </c>
      <c r="B83" s="137" t="s">
        <v>125</v>
      </c>
      <c r="C83" s="49">
        <f t="shared" si="38"/>
        <v>4469705</v>
      </c>
      <c r="D83" s="49">
        <v>3561535</v>
      </c>
      <c r="E83" s="49">
        <v>908170</v>
      </c>
      <c r="F83" s="49">
        <v>0</v>
      </c>
      <c r="G83" s="49">
        <v>0</v>
      </c>
      <c r="H83" s="49">
        <f t="shared" si="32"/>
        <v>4469705</v>
      </c>
      <c r="I83" s="49">
        <f t="shared" si="33"/>
        <v>2301631</v>
      </c>
      <c r="J83" s="49">
        <v>261082</v>
      </c>
      <c r="K83" s="49">
        <v>0</v>
      </c>
      <c r="L83" s="49">
        <v>0</v>
      </c>
      <c r="M83" s="49">
        <v>1740549</v>
      </c>
      <c r="N83" s="49">
        <v>300000</v>
      </c>
      <c r="O83" s="49"/>
      <c r="P83" s="49"/>
      <c r="Q83" s="49"/>
      <c r="R83" s="50">
        <v>2168074</v>
      </c>
      <c r="S83" s="50">
        <f t="shared" si="34"/>
        <v>4208623</v>
      </c>
      <c r="T83" s="145">
        <f t="shared" si="35"/>
        <v>11.343347391480215</v>
      </c>
      <c r="U83" s="51">
        <f t="shared" si="36"/>
        <v>4469705</v>
      </c>
      <c r="V83" s="114"/>
      <c r="W83" s="114"/>
      <c r="X83" s="114"/>
      <c r="Y83" s="114"/>
      <c r="Z83" s="114"/>
      <c r="AA83" s="114"/>
      <c r="AB83" s="114"/>
      <c r="AC83" s="114"/>
      <c r="AD83" s="114"/>
      <c r="AE83" s="114"/>
    </row>
    <row r="84" spans="1:31" s="113" customFormat="1" ht="16.5" customHeight="1">
      <c r="A84" s="47" t="s">
        <v>39</v>
      </c>
      <c r="B84" s="137" t="s">
        <v>128</v>
      </c>
      <c r="C84" s="49">
        <f t="shared" si="38"/>
        <v>13073585</v>
      </c>
      <c r="D84" s="49">
        <v>8254099</v>
      </c>
      <c r="E84" s="49">
        <v>4819486</v>
      </c>
      <c r="F84" s="49">
        <v>243286</v>
      </c>
      <c r="G84" s="49"/>
      <c r="H84" s="49">
        <f t="shared" si="32"/>
        <v>12830299</v>
      </c>
      <c r="I84" s="49">
        <f t="shared" si="33"/>
        <v>7086997</v>
      </c>
      <c r="J84" s="49">
        <v>423166</v>
      </c>
      <c r="K84" s="49">
        <v>287826</v>
      </c>
      <c r="L84" s="49"/>
      <c r="M84" s="49">
        <v>5906405</v>
      </c>
      <c r="N84" s="49">
        <v>469600</v>
      </c>
      <c r="O84" s="49"/>
      <c r="P84" s="49"/>
      <c r="Q84" s="49"/>
      <c r="R84" s="50">
        <v>5743302</v>
      </c>
      <c r="S84" s="50">
        <f t="shared" si="34"/>
        <v>12119307</v>
      </c>
      <c r="T84" s="145">
        <f t="shared" si="35"/>
        <v>10.032345152678914</v>
      </c>
      <c r="U84" s="51">
        <f t="shared" si="36"/>
        <v>13073585</v>
      </c>
      <c r="V84" s="114"/>
      <c r="W84" s="114"/>
      <c r="X84" s="114"/>
      <c r="Y84" s="114"/>
      <c r="Z84" s="114"/>
      <c r="AA84" s="114"/>
      <c r="AB84" s="114"/>
      <c r="AC84" s="114"/>
      <c r="AD84" s="114"/>
      <c r="AE84" s="114"/>
    </row>
    <row r="85" spans="1:31" s="113" customFormat="1" ht="16.5" customHeight="1">
      <c r="A85" s="47" t="s">
        <v>40</v>
      </c>
      <c r="B85" s="137" t="s">
        <v>194</v>
      </c>
      <c r="C85" s="49">
        <f>SUM(D85:E85)</f>
        <v>3692897</v>
      </c>
      <c r="D85" s="49">
        <v>0</v>
      </c>
      <c r="E85" s="49">
        <v>3692897</v>
      </c>
      <c r="F85" s="49">
        <v>0</v>
      </c>
      <c r="G85" s="49"/>
      <c r="H85" s="49">
        <f>SUM(J85:R85)</f>
        <v>3692897</v>
      </c>
      <c r="I85" s="49">
        <f>SUM(J85:Q85)</f>
        <v>3692897</v>
      </c>
      <c r="J85" s="49">
        <v>146970</v>
      </c>
      <c r="K85" s="49"/>
      <c r="L85" s="49"/>
      <c r="M85" s="49">
        <v>3545927</v>
      </c>
      <c r="N85" s="49"/>
      <c r="O85" s="49"/>
      <c r="P85" s="49"/>
      <c r="Q85" s="49"/>
      <c r="R85" s="50">
        <v>0</v>
      </c>
      <c r="S85" s="50">
        <f>SUM(M85:R85)</f>
        <v>3545927</v>
      </c>
      <c r="T85" s="145">
        <f>(K85+L85+J85)/I85*100</f>
        <v>3.9798023069692983</v>
      </c>
      <c r="U85" s="51">
        <f>SUM(F85:H85)</f>
        <v>3692897</v>
      </c>
      <c r="V85" s="114"/>
      <c r="W85" s="114"/>
      <c r="X85" s="114"/>
      <c r="Y85" s="114"/>
      <c r="Z85" s="114"/>
      <c r="AA85" s="114"/>
      <c r="AB85" s="114"/>
      <c r="AC85" s="114"/>
      <c r="AD85" s="114"/>
      <c r="AE85" s="114"/>
    </row>
    <row r="86" spans="1:31" s="113" customFormat="1" ht="16.5" customHeight="1">
      <c r="A86" s="47" t="s">
        <v>41</v>
      </c>
      <c r="B86" s="137" t="s">
        <v>127</v>
      </c>
      <c r="C86" s="49">
        <f t="shared" si="38"/>
        <v>5675247</v>
      </c>
      <c r="D86" s="49">
        <v>4903941</v>
      </c>
      <c r="E86" s="49">
        <v>771306</v>
      </c>
      <c r="F86" s="49">
        <v>300</v>
      </c>
      <c r="G86" s="49"/>
      <c r="H86" s="49">
        <f t="shared" si="32"/>
        <v>5674947</v>
      </c>
      <c r="I86" s="49">
        <f t="shared" si="33"/>
        <v>1781136</v>
      </c>
      <c r="J86" s="49">
        <v>435098</v>
      </c>
      <c r="K86" s="49"/>
      <c r="L86" s="49"/>
      <c r="M86" s="49">
        <v>1346038</v>
      </c>
      <c r="N86" s="49"/>
      <c r="O86" s="49"/>
      <c r="P86" s="49"/>
      <c r="Q86" s="49"/>
      <c r="R86" s="50">
        <v>3893811</v>
      </c>
      <c r="S86" s="50">
        <f t="shared" si="34"/>
        <v>5239849</v>
      </c>
      <c r="T86" s="145">
        <f t="shared" si="35"/>
        <v>24.428117785503183</v>
      </c>
      <c r="U86" s="51">
        <f t="shared" si="36"/>
        <v>5675247</v>
      </c>
      <c r="V86" s="114"/>
      <c r="W86" s="114"/>
      <c r="X86" s="114"/>
      <c r="Y86" s="114"/>
      <c r="Z86" s="114"/>
      <c r="AA86" s="114"/>
      <c r="AB86" s="114"/>
      <c r="AC86" s="114"/>
      <c r="AD86" s="114"/>
      <c r="AE86" s="114"/>
    </row>
    <row r="87" spans="1:31" s="113" customFormat="1" ht="16.5" customHeight="1">
      <c r="A87" s="47"/>
      <c r="B87" s="137"/>
      <c r="C87" s="49">
        <f t="shared" si="38"/>
        <v>0</v>
      </c>
      <c r="D87" s="49"/>
      <c r="E87" s="49"/>
      <c r="F87" s="49"/>
      <c r="G87" s="49"/>
      <c r="H87" s="49">
        <f t="shared" si="32"/>
        <v>0</v>
      </c>
      <c r="I87" s="49">
        <f t="shared" si="33"/>
        <v>0</v>
      </c>
      <c r="J87" s="49"/>
      <c r="K87" s="49"/>
      <c r="L87" s="49"/>
      <c r="M87" s="49"/>
      <c r="N87" s="49"/>
      <c r="O87" s="49"/>
      <c r="P87" s="49"/>
      <c r="Q87" s="49"/>
      <c r="R87" s="50"/>
      <c r="S87" s="50">
        <f t="shared" si="34"/>
        <v>0</v>
      </c>
      <c r="T87" s="145"/>
      <c r="U87" s="51">
        <f t="shared" si="36"/>
        <v>0</v>
      </c>
      <c r="V87" s="114"/>
      <c r="W87" s="114"/>
      <c r="X87" s="114"/>
      <c r="Y87" s="114"/>
      <c r="Z87" s="114"/>
      <c r="AA87" s="114"/>
      <c r="AB87" s="114"/>
      <c r="AC87" s="114"/>
      <c r="AD87" s="114"/>
      <c r="AE87" s="114"/>
    </row>
    <row r="88" spans="1:31" s="184" customFormat="1" ht="16.5" customHeight="1">
      <c r="A88" s="177" t="s">
        <v>104</v>
      </c>
      <c r="B88" s="185" t="s">
        <v>105</v>
      </c>
      <c r="C88" s="179">
        <f>SUM(C89:C95)</f>
        <v>88719027</v>
      </c>
      <c r="D88" s="179">
        <f>SUM(D89:D95)</f>
        <v>59550582</v>
      </c>
      <c r="E88" s="179">
        <f>SUM(E89:E95)</f>
        <v>29168445</v>
      </c>
      <c r="F88" s="179">
        <f>SUM(F89:F95)</f>
        <v>260039</v>
      </c>
      <c r="G88" s="179">
        <f>SUM(G89:G95)</f>
        <v>0</v>
      </c>
      <c r="H88" s="179">
        <f t="shared" si="32"/>
        <v>88458988</v>
      </c>
      <c r="I88" s="179">
        <f t="shared" si="33"/>
        <v>49773166</v>
      </c>
      <c r="J88" s="179">
        <f aca="true" t="shared" si="39" ref="J88:R88">SUM(J89:J95)</f>
        <v>6026172</v>
      </c>
      <c r="K88" s="179">
        <f t="shared" si="39"/>
        <v>1162370</v>
      </c>
      <c r="L88" s="179">
        <f t="shared" si="39"/>
        <v>0</v>
      </c>
      <c r="M88" s="179">
        <f t="shared" si="39"/>
        <v>39857463</v>
      </c>
      <c r="N88" s="179">
        <f t="shared" si="39"/>
        <v>2668270</v>
      </c>
      <c r="O88" s="179">
        <f t="shared" si="39"/>
        <v>58891</v>
      </c>
      <c r="P88" s="179">
        <f t="shared" si="39"/>
        <v>0</v>
      </c>
      <c r="Q88" s="179">
        <f t="shared" si="39"/>
        <v>0</v>
      </c>
      <c r="R88" s="179">
        <f t="shared" si="39"/>
        <v>38685822</v>
      </c>
      <c r="S88" s="180">
        <f t="shared" si="34"/>
        <v>81270446</v>
      </c>
      <c r="T88" s="181">
        <f t="shared" si="35"/>
        <v>14.442605479426405</v>
      </c>
      <c r="U88" s="182">
        <f t="shared" si="36"/>
        <v>88719027</v>
      </c>
      <c r="V88" s="183"/>
      <c r="W88" s="183"/>
      <c r="X88" s="183"/>
      <c r="Y88" s="183"/>
      <c r="Z88" s="183"/>
      <c r="AA88" s="183"/>
      <c r="AB88" s="183"/>
      <c r="AC88" s="183"/>
      <c r="AD88" s="183"/>
      <c r="AE88" s="183"/>
    </row>
    <row r="89" spans="1:31" s="113" customFormat="1" ht="16.5" customHeight="1">
      <c r="A89" s="47" t="s">
        <v>26</v>
      </c>
      <c r="B89" s="137" t="s">
        <v>141</v>
      </c>
      <c r="C89" s="49">
        <f aca="true" t="shared" si="40" ref="C89:C95">SUM(D89:E89)</f>
        <v>7200</v>
      </c>
      <c r="D89" s="49">
        <v>0</v>
      </c>
      <c r="E89" s="49">
        <v>7200</v>
      </c>
      <c r="F89" s="49">
        <v>0</v>
      </c>
      <c r="G89" s="49">
        <v>0</v>
      </c>
      <c r="H89" s="49">
        <f t="shared" si="32"/>
        <v>7200</v>
      </c>
      <c r="I89" s="49">
        <f t="shared" si="33"/>
        <v>7200</v>
      </c>
      <c r="J89" s="49">
        <v>7200</v>
      </c>
      <c r="K89" s="49">
        <v>0</v>
      </c>
      <c r="L89" s="49">
        <v>0</v>
      </c>
      <c r="M89" s="49">
        <v>0</v>
      </c>
      <c r="N89" s="49">
        <v>0</v>
      </c>
      <c r="O89" s="49">
        <v>0</v>
      </c>
      <c r="P89" s="49">
        <v>0</v>
      </c>
      <c r="Q89" s="49">
        <v>0</v>
      </c>
      <c r="R89" s="50">
        <v>0</v>
      </c>
      <c r="S89" s="50">
        <f t="shared" si="34"/>
        <v>0</v>
      </c>
      <c r="T89" s="145">
        <f t="shared" si="35"/>
        <v>100</v>
      </c>
      <c r="U89" s="51">
        <f t="shared" si="36"/>
        <v>7200</v>
      </c>
      <c r="V89" s="114"/>
      <c r="W89" s="114"/>
      <c r="X89" s="114"/>
      <c r="Y89" s="114"/>
      <c r="Z89" s="114"/>
      <c r="AA89" s="114"/>
      <c r="AB89" s="114"/>
      <c r="AC89" s="114"/>
      <c r="AD89" s="114"/>
      <c r="AE89" s="114"/>
    </row>
    <row r="90" spans="1:31" s="113" customFormat="1" ht="16.5" customHeight="1">
      <c r="A90" s="47" t="s">
        <v>27</v>
      </c>
      <c r="B90" s="137" t="s">
        <v>201</v>
      </c>
      <c r="C90" s="49">
        <f t="shared" si="40"/>
        <v>23747391</v>
      </c>
      <c r="D90" s="49">
        <v>11525195</v>
      </c>
      <c r="E90" s="49">
        <v>12222196</v>
      </c>
      <c r="F90" s="49">
        <v>0</v>
      </c>
      <c r="G90" s="49">
        <v>0</v>
      </c>
      <c r="H90" s="49">
        <f t="shared" si="32"/>
        <v>23747391</v>
      </c>
      <c r="I90" s="49">
        <f t="shared" si="33"/>
        <v>11885280</v>
      </c>
      <c r="J90" s="49">
        <v>2341012</v>
      </c>
      <c r="K90" s="49">
        <v>64600</v>
      </c>
      <c r="L90" s="49">
        <v>0</v>
      </c>
      <c r="M90" s="49">
        <v>9474386</v>
      </c>
      <c r="N90" s="49">
        <v>0</v>
      </c>
      <c r="O90" s="49">
        <v>5282</v>
      </c>
      <c r="P90" s="49">
        <v>0</v>
      </c>
      <c r="Q90" s="49">
        <v>0</v>
      </c>
      <c r="R90" s="50">
        <v>11862111</v>
      </c>
      <c r="S90" s="50">
        <f t="shared" si="34"/>
        <v>21341779</v>
      </c>
      <c r="T90" s="145">
        <f t="shared" si="35"/>
        <v>20.240263586554125</v>
      </c>
      <c r="U90" s="51">
        <f t="shared" si="36"/>
        <v>23747391</v>
      </c>
      <c r="V90" s="114"/>
      <c r="W90" s="114"/>
      <c r="X90" s="114"/>
      <c r="Y90" s="114"/>
      <c r="Z90" s="114"/>
      <c r="AA90" s="114"/>
      <c r="AB90" s="114"/>
      <c r="AC90" s="114"/>
      <c r="AD90" s="114"/>
      <c r="AE90" s="114"/>
    </row>
    <row r="91" spans="1:31" s="113" customFormat="1" ht="16.5" customHeight="1">
      <c r="A91" s="47" t="s">
        <v>28</v>
      </c>
      <c r="B91" s="137" t="s">
        <v>142</v>
      </c>
      <c r="C91" s="49">
        <f t="shared" si="40"/>
        <v>10074460</v>
      </c>
      <c r="D91" s="49">
        <v>6364458</v>
      </c>
      <c r="E91" s="49">
        <v>3710002</v>
      </c>
      <c r="F91" s="49">
        <v>1</v>
      </c>
      <c r="G91" s="49">
        <v>0</v>
      </c>
      <c r="H91" s="49">
        <f t="shared" si="32"/>
        <v>10074459</v>
      </c>
      <c r="I91" s="49">
        <f t="shared" si="33"/>
        <v>8304553</v>
      </c>
      <c r="J91" s="49">
        <v>145352</v>
      </c>
      <c r="K91" s="49">
        <v>138146</v>
      </c>
      <c r="L91" s="49">
        <v>0</v>
      </c>
      <c r="M91" s="49">
        <v>7897180</v>
      </c>
      <c r="N91" s="49">
        <v>123875</v>
      </c>
      <c r="O91" s="49">
        <v>0</v>
      </c>
      <c r="P91" s="49">
        <v>0</v>
      </c>
      <c r="Q91" s="49">
        <v>0</v>
      </c>
      <c r="R91" s="50">
        <v>1769906</v>
      </c>
      <c r="S91" s="50">
        <f t="shared" si="34"/>
        <v>9790961</v>
      </c>
      <c r="T91" s="145">
        <f t="shared" si="35"/>
        <v>3.4137659185268614</v>
      </c>
      <c r="U91" s="51">
        <f t="shared" si="36"/>
        <v>10074460</v>
      </c>
      <c r="V91" s="114"/>
      <c r="W91" s="114"/>
      <c r="X91" s="114"/>
      <c r="Y91" s="114"/>
      <c r="Z91" s="114"/>
      <c r="AA91" s="114"/>
      <c r="AB91" s="114"/>
      <c r="AC91" s="114"/>
      <c r="AD91" s="114"/>
      <c r="AE91" s="114"/>
    </row>
    <row r="92" spans="1:31" s="113" customFormat="1" ht="16.5" customHeight="1">
      <c r="A92" s="47" t="s">
        <v>39</v>
      </c>
      <c r="B92" s="137" t="s">
        <v>143</v>
      </c>
      <c r="C92" s="49">
        <f t="shared" si="40"/>
        <v>6510135</v>
      </c>
      <c r="D92" s="49">
        <v>4830860</v>
      </c>
      <c r="E92" s="49">
        <v>1679275</v>
      </c>
      <c r="F92" s="49">
        <v>2650</v>
      </c>
      <c r="G92" s="49">
        <v>0</v>
      </c>
      <c r="H92" s="49">
        <f t="shared" si="32"/>
        <v>6507485</v>
      </c>
      <c r="I92" s="49">
        <f t="shared" si="33"/>
        <v>3800461</v>
      </c>
      <c r="J92" s="49">
        <v>452795</v>
      </c>
      <c r="K92" s="49">
        <v>25001</v>
      </c>
      <c r="L92" s="49">
        <v>0</v>
      </c>
      <c r="M92" s="49">
        <v>2694726</v>
      </c>
      <c r="N92" s="49">
        <v>627939</v>
      </c>
      <c r="O92" s="49">
        <v>0</v>
      </c>
      <c r="P92" s="49">
        <v>0</v>
      </c>
      <c r="Q92" s="49">
        <v>0</v>
      </c>
      <c r="R92" s="50">
        <v>2707024</v>
      </c>
      <c r="S92" s="50">
        <f t="shared" si="34"/>
        <v>6029689</v>
      </c>
      <c r="T92" s="145">
        <f t="shared" si="35"/>
        <v>12.572053758741376</v>
      </c>
      <c r="U92" s="51">
        <f t="shared" si="36"/>
        <v>6510135</v>
      </c>
      <c r="V92" s="114"/>
      <c r="W92" s="114"/>
      <c r="X92" s="114"/>
      <c r="Y92" s="114"/>
      <c r="Z92" s="114"/>
      <c r="AA92" s="114"/>
      <c r="AB92" s="114"/>
      <c r="AC92" s="114"/>
      <c r="AD92" s="114"/>
      <c r="AE92" s="114"/>
    </row>
    <row r="93" spans="1:31" s="113" customFormat="1" ht="16.5" customHeight="1">
      <c r="A93" s="47" t="s">
        <v>40</v>
      </c>
      <c r="B93" s="137" t="s">
        <v>144</v>
      </c>
      <c r="C93" s="49">
        <f t="shared" si="40"/>
        <v>26764641</v>
      </c>
      <c r="D93" s="49">
        <v>20819112</v>
      </c>
      <c r="E93" s="49">
        <v>5945529</v>
      </c>
      <c r="F93" s="49">
        <v>257388</v>
      </c>
      <c r="G93" s="49">
        <v>0</v>
      </c>
      <c r="H93" s="49">
        <f t="shared" si="32"/>
        <v>26507253</v>
      </c>
      <c r="I93" s="49">
        <f t="shared" si="33"/>
        <v>15636170</v>
      </c>
      <c r="J93" s="49">
        <v>2412729</v>
      </c>
      <c r="K93" s="49">
        <v>934623</v>
      </c>
      <c r="L93" s="49">
        <v>0</v>
      </c>
      <c r="M93" s="49">
        <v>10584449</v>
      </c>
      <c r="N93" s="49">
        <v>1650760</v>
      </c>
      <c r="O93" s="49">
        <v>53609</v>
      </c>
      <c r="P93" s="49">
        <v>0</v>
      </c>
      <c r="Q93" s="49">
        <v>0</v>
      </c>
      <c r="R93" s="50">
        <v>10871083</v>
      </c>
      <c r="S93" s="50">
        <f t="shared" si="34"/>
        <v>23159901</v>
      </c>
      <c r="T93" s="145">
        <f t="shared" si="35"/>
        <v>21.40774882851747</v>
      </c>
      <c r="U93" s="51">
        <f t="shared" si="36"/>
        <v>26764641</v>
      </c>
      <c r="V93" s="114"/>
      <c r="W93" s="114"/>
      <c r="X93" s="114"/>
      <c r="Y93" s="114"/>
      <c r="Z93" s="114"/>
      <c r="AA93" s="114"/>
      <c r="AB93" s="114"/>
      <c r="AC93" s="114"/>
      <c r="AD93" s="114"/>
      <c r="AE93" s="114"/>
    </row>
    <row r="94" spans="1:31" s="113" customFormat="1" ht="16.5" customHeight="1">
      <c r="A94" s="47" t="s">
        <v>41</v>
      </c>
      <c r="B94" s="137" t="s">
        <v>195</v>
      </c>
      <c r="C94" s="49">
        <f t="shared" si="40"/>
        <v>21615200</v>
      </c>
      <c r="D94" s="49">
        <v>16010957</v>
      </c>
      <c r="E94" s="49">
        <v>5604243</v>
      </c>
      <c r="F94" s="49">
        <v>0</v>
      </c>
      <c r="G94" s="49">
        <f>550000-550000</f>
        <v>0</v>
      </c>
      <c r="H94" s="49">
        <f t="shared" si="32"/>
        <v>21615200</v>
      </c>
      <c r="I94" s="49">
        <f t="shared" si="33"/>
        <v>10139502</v>
      </c>
      <c r="J94" s="49">
        <v>667084</v>
      </c>
      <c r="K94" s="49">
        <v>0</v>
      </c>
      <c r="L94" s="49">
        <v>0</v>
      </c>
      <c r="M94" s="49">
        <v>9206722</v>
      </c>
      <c r="N94" s="49">
        <v>265696</v>
      </c>
      <c r="O94" s="49">
        <v>0</v>
      </c>
      <c r="P94" s="49">
        <v>0</v>
      </c>
      <c r="Q94" s="49">
        <v>0</v>
      </c>
      <c r="R94" s="50">
        <v>11475698</v>
      </c>
      <c r="S94" s="50">
        <f t="shared" si="34"/>
        <v>20948116</v>
      </c>
      <c r="T94" s="145">
        <f t="shared" si="35"/>
        <v>6.579060786220073</v>
      </c>
      <c r="U94" s="51">
        <f t="shared" si="36"/>
        <v>21615200</v>
      </c>
      <c r="V94" s="114"/>
      <c r="W94" s="114"/>
      <c r="X94" s="114"/>
      <c r="Y94" s="114"/>
      <c r="Z94" s="114"/>
      <c r="AA94" s="114"/>
      <c r="AB94" s="114"/>
      <c r="AC94" s="114"/>
      <c r="AD94" s="114"/>
      <c r="AE94" s="114"/>
    </row>
    <row r="95" spans="1:31" s="113" customFormat="1" ht="16.5" customHeight="1">
      <c r="A95" s="47"/>
      <c r="B95" s="137"/>
      <c r="C95" s="49">
        <f t="shared" si="40"/>
        <v>0</v>
      </c>
      <c r="D95" s="49"/>
      <c r="E95" s="49"/>
      <c r="F95" s="49"/>
      <c r="G95" s="49"/>
      <c r="H95" s="49">
        <f t="shared" si="32"/>
        <v>0</v>
      </c>
      <c r="I95" s="49">
        <f t="shared" si="33"/>
        <v>0</v>
      </c>
      <c r="J95" s="49"/>
      <c r="K95" s="49"/>
      <c r="L95" s="49"/>
      <c r="M95" s="49"/>
      <c r="N95" s="49"/>
      <c r="O95" s="49"/>
      <c r="P95" s="49"/>
      <c r="Q95" s="49"/>
      <c r="R95" s="50"/>
      <c r="S95" s="50">
        <f t="shared" si="34"/>
        <v>0</v>
      </c>
      <c r="T95" s="145"/>
      <c r="U95" s="51">
        <f t="shared" si="36"/>
        <v>0</v>
      </c>
      <c r="V95" s="114"/>
      <c r="W95" s="114"/>
      <c r="X95" s="114"/>
      <c r="Y95" s="114"/>
      <c r="Z95" s="114"/>
      <c r="AA95" s="114"/>
      <c r="AB95" s="114"/>
      <c r="AC95" s="114"/>
      <c r="AD95" s="114"/>
      <c r="AE95" s="114"/>
    </row>
    <row r="96" spans="1:31" s="184" customFormat="1" ht="16.5" customHeight="1">
      <c r="A96" s="177" t="s">
        <v>106</v>
      </c>
      <c r="B96" s="185" t="s">
        <v>107</v>
      </c>
      <c r="C96" s="179">
        <f>SUM(C97:C102)</f>
        <v>266801446</v>
      </c>
      <c r="D96" s="179">
        <f>SUM(D97:D102)</f>
        <v>250046492</v>
      </c>
      <c r="E96" s="179">
        <f>SUM(E97:E102)</f>
        <v>16754954</v>
      </c>
      <c r="F96" s="179">
        <f>SUM(F97:F102)</f>
        <v>844527</v>
      </c>
      <c r="G96" s="179">
        <f>SUM(G97:G102)</f>
        <v>0</v>
      </c>
      <c r="H96" s="179">
        <f t="shared" si="32"/>
        <v>265956919</v>
      </c>
      <c r="I96" s="179">
        <f t="shared" si="33"/>
        <v>186294951</v>
      </c>
      <c r="J96" s="179">
        <f aca="true" t="shared" si="41" ref="J96:R96">SUM(J97:J102)</f>
        <v>4605111</v>
      </c>
      <c r="K96" s="179">
        <f t="shared" si="41"/>
        <v>1958237</v>
      </c>
      <c r="L96" s="179">
        <f t="shared" si="41"/>
        <v>105821</v>
      </c>
      <c r="M96" s="179">
        <f t="shared" si="41"/>
        <v>177609536</v>
      </c>
      <c r="N96" s="179">
        <f t="shared" si="41"/>
        <v>2016246</v>
      </c>
      <c r="O96" s="179">
        <f t="shared" si="41"/>
        <v>0</v>
      </c>
      <c r="P96" s="179">
        <f t="shared" si="41"/>
        <v>0</v>
      </c>
      <c r="Q96" s="179">
        <f t="shared" si="41"/>
        <v>0</v>
      </c>
      <c r="R96" s="179">
        <f t="shared" si="41"/>
        <v>79661968</v>
      </c>
      <c r="S96" s="180">
        <f t="shared" si="34"/>
        <v>259287750</v>
      </c>
      <c r="T96" s="181">
        <f t="shared" si="35"/>
        <v>3.57989787925063</v>
      </c>
      <c r="U96" s="182">
        <f t="shared" si="36"/>
        <v>266801446</v>
      </c>
      <c r="V96" s="183"/>
      <c r="W96" s="183"/>
      <c r="X96" s="183"/>
      <c r="Y96" s="183"/>
      <c r="Z96" s="183"/>
      <c r="AA96" s="183"/>
      <c r="AB96" s="183"/>
      <c r="AC96" s="183"/>
      <c r="AD96" s="183"/>
      <c r="AE96" s="183"/>
    </row>
    <row r="97" spans="1:31" s="113" customFormat="1" ht="16.5" customHeight="1">
      <c r="A97" s="47" t="s">
        <v>26</v>
      </c>
      <c r="B97" s="137" t="s">
        <v>159</v>
      </c>
      <c r="C97" s="49">
        <f aca="true" t="shared" si="42" ref="C97:C102">SUM(D97:E97)</f>
        <v>1492492</v>
      </c>
      <c r="D97" s="49">
        <v>77800</v>
      </c>
      <c r="E97" s="49">
        <v>1414692</v>
      </c>
      <c r="F97" s="49">
        <v>0</v>
      </c>
      <c r="G97" s="49"/>
      <c r="H97" s="49">
        <f aca="true" t="shared" si="43" ref="H97:H119">SUM(J97:R97)</f>
        <v>1492492</v>
      </c>
      <c r="I97" s="49">
        <f aca="true" t="shared" si="44" ref="I97:I119">SUM(J97:Q97)</f>
        <v>1320053</v>
      </c>
      <c r="J97" s="49">
        <v>444678</v>
      </c>
      <c r="K97" s="49">
        <v>164868</v>
      </c>
      <c r="L97" s="49">
        <v>0</v>
      </c>
      <c r="M97" s="49">
        <v>710507</v>
      </c>
      <c r="N97" s="49">
        <v>0</v>
      </c>
      <c r="O97" s="49">
        <v>0</v>
      </c>
      <c r="P97" s="49">
        <v>0</v>
      </c>
      <c r="Q97" s="49">
        <v>0</v>
      </c>
      <c r="R97" s="50">
        <v>172439</v>
      </c>
      <c r="S97" s="50">
        <f aca="true" t="shared" si="45" ref="S97:S119">SUM(M97:R97)</f>
        <v>882946</v>
      </c>
      <c r="T97" s="145">
        <f aca="true" t="shared" si="46" ref="T97:T117">(K97+L97+J97)/I97*100</f>
        <v>46.17587324145319</v>
      </c>
      <c r="U97" s="51">
        <f aca="true" t="shared" si="47" ref="U97:U119">SUM(F97:H97)</f>
        <v>1492492</v>
      </c>
      <c r="V97" s="114"/>
      <c r="W97" s="114"/>
      <c r="X97" s="114"/>
      <c r="Y97" s="114"/>
      <c r="Z97" s="114"/>
      <c r="AA97" s="114"/>
      <c r="AB97" s="114"/>
      <c r="AC97" s="114"/>
      <c r="AD97" s="114"/>
      <c r="AE97" s="114"/>
    </row>
    <row r="98" spans="1:31" s="113" customFormat="1" ht="16.5" customHeight="1">
      <c r="A98" s="47" t="s">
        <v>27</v>
      </c>
      <c r="B98" s="137" t="s">
        <v>160</v>
      </c>
      <c r="C98" s="49">
        <f t="shared" si="42"/>
        <v>225457640</v>
      </c>
      <c r="D98" s="49">
        <v>221348934</v>
      </c>
      <c r="E98" s="49">
        <v>4108706</v>
      </c>
      <c r="F98" s="49">
        <v>0</v>
      </c>
      <c r="G98" s="49"/>
      <c r="H98" s="49">
        <f t="shared" si="43"/>
        <v>225457640</v>
      </c>
      <c r="I98" s="49">
        <f t="shared" si="44"/>
        <v>159782105</v>
      </c>
      <c r="J98" s="49">
        <v>1509706</v>
      </c>
      <c r="K98" s="49">
        <v>909633</v>
      </c>
      <c r="L98" s="49">
        <v>60946</v>
      </c>
      <c r="M98" s="49">
        <v>157301820</v>
      </c>
      <c r="N98" s="49">
        <v>0</v>
      </c>
      <c r="O98" s="49">
        <v>0</v>
      </c>
      <c r="P98" s="49">
        <v>0</v>
      </c>
      <c r="Q98" s="49">
        <v>0</v>
      </c>
      <c r="R98" s="50">
        <v>65675535</v>
      </c>
      <c r="S98" s="50">
        <f t="shared" si="45"/>
        <v>222977355</v>
      </c>
      <c r="T98" s="145">
        <f t="shared" si="46"/>
        <v>1.5522921043004159</v>
      </c>
      <c r="U98" s="51">
        <f t="shared" si="47"/>
        <v>225457640</v>
      </c>
      <c r="V98" s="114"/>
      <c r="W98" s="114"/>
      <c r="X98" s="114"/>
      <c r="Y98" s="114"/>
      <c r="Z98" s="114"/>
      <c r="AA98" s="114"/>
      <c r="AB98" s="114"/>
      <c r="AC98" s="114"/>
      <c r="AD98" s="114"/>
      <c r="AE98" s="114"/>
    </row>
    <row r="99" spans="1:31" s="113" customFormat="1" ht="16.5" customHeight="1">
      <c r="A99" s="47" t="s">
        <v>28</v>
      </c>
      <c r="B99" s="137" t="s">
        <v>196</v>
      </c>
      <c r="C99" s="49">
        <f t="shared" si="42"/>
        <v>17262908</v>
      </c>
      <c r="D99" s="49">
        <v>11517124</v>
      </c>
      <c r="E99" s="49">
        <v>5745784</v>
      </c>
      <c r="F99" s="49">
        <v>25000</v>
      </c>
      <c r="G99" s="49"/>
      <c r="H99" s="49">
        <f t="shared" si="43"/>
        <v>17237908</v>
      </c>
      <c r="I99" s="49">
        <f t="shared" si="44"/>
        <v>13704041</v>
      </c>
      <c r="J99" s="49">
        <v>858371</v>
      </c>
      <c r="K99" s="49">
        <v>54532</v>
      </c>
      <c r="L99" s="49">
        <v>0</v>
      </c>
      <c r="M99" s="49">
        <v>12791138</v>
      </c>
      <c r="N99" s="49">
        <v>0</v>
      </c>
      <c r="O99" s="49">
        <v>0</v>
      </c>
      <c r="P99" s="49">
        <v>0</v>
      </c>
      <c r="Q99" s="49">
        <v>0</v>
      </c>
      <c r="R99" s="50">
        <v>3533867</v>
      </c>
      <c r="S99" s="50">
        <f t="shared" si="45"/>
        <v>16325005</v>
      </c>
      <c r="T99" s="145">
        <f t="shared" si="46"/>
        <v>6.661560630182002</v>
      </c>
      <c r="U99" s="51">
        <f t="shared" si="47"/>
        <v>17262908</v>
      </c>
      <c r="V99" s="114"/>
      <c r="W99" s="114"/>
      <c r="X99" s="114"/>
      <c r="Y99" s="114"/>
      <c r="Z99" s="114"/>
      <c r="AA99" s="114"/>
      <c r="AB99" s="114"/>
      <c r="AC99" s="114"/>
      <c r="AD99" s="114"/>
      <c r="AE99" s="114"/>
    </row>
    <row r="100" spans="1:31" s="113" customFormat="1" ht="16.5" customHeight="1">
      <c r="A100" s="47" t="s">
        <v>39</v>
      </c>
      <c r="B100" s="137" t="s">
        <v>161</v>
      </c>
      <c r="C100" s="49">
        <f t="shared" si="42"/>
        <v>13836832</v>
      </c>
      <c r="D100" s="49">
        <v>11298762</v>
      </c>
      <c r="E100" s="49">
        <v>2538070</v>
      </c>
      <c r="F100" s="49">
        <v>400</v>
      </c>
      <c r="G100" s="49"/>
      <c r="H100" s="49">
        <f t="shared" si="43"/>
        <v>13836432</v>
      </c>
      <c r="I100" s="49">
        <f t="shared" si="44"/>
        <v>7380625</v>
      </c>
      <c r="J100" s="49">
        <v>802452</v>
      </c>
      <c r="K100" s="49">
        <v>194722</v>
      </c>
      <c r="L100" s="49">
        <v>40000</v>
      </c>
      <c r="M100" s="49">
        <v>4327205</v>
      </c>
      <c r="N100" s="49">
        <v>2016246</v>
      </c>
      <c r="O100" s="49">
        <v>0</v>
      </c>
      <c r="P100" s="49">
        <v>0</v>
      </c>
      <c r="Q100" s="49">
        <v>0</v>
      </c>
      <c r="R100" s="50">
        <v>6455807</v>
      </c>
      <c r="S100" s="50">
        <f t="shared" si="45"/>
        <v>12799258</v>
      </c>
      <c r="T100" s="145">
        <f t="shared" si="46"/>
        <v>14.052658142095012</v>
      </c>
      <c r="U100" s="51">
        <f t="shared" si="47"/>
        <v>13836832</v>
      </c>
      <c r="V100" s="114"/>
      <c r="W100" s="114"/>
      <c r="X100" s="114"/>
      <c r="Y100" s="114"/>
      <c r="Z100" s="114"/>
      <c r="AA100" s="114"/>
      <c r="AB100" s="114"/>
      <c r="AC100" s="114"/>
      <c r="AD100" s="114"/>
      <c r="AE100" s="114"/>
    </row>
    <row r="101" spans="1:31" s="113" customFormat="1" ht="16.5" customHeight="1">
      <c r="A101" s="47" t="s">
        <v>40</v>
      </c>
      <c r="B101" s="137" t="s">
        <v>162</v>
      </c>
      <c r="C101" s="49">
        <f>SUM(D101:E101)</f>
        <v>8751574</v>
      </c>
      <c r="D101" s="49">
        <v>5803872</v>
      </c>
      <c r="E101" s="49">
        <v>2947702</v>
      </c>
      <c r="F101" s="49">
        <v>819127</v>
      </c>
      <c r="G101" s="49"/>
      <c r="H101" s="49">
        <f>SUM(J101:R101)</f>
        <v>7932447</v>
      </c>
      <c r="I101" s="49">
        <f>SUM(J101:Q101)</f>
        <v>4108127</v>
      </c>
      <c r="J101" s="49">
        <v>989904</v>
      </c>
      <c r="K101" s="49">
        <v>634482</v>
      </c>
      <c r="L101" s="49">
        <v>4875</v>
      </c>
      <c r="M101" s="49">
        <v>2478866</v>
      </c>
      <c r="N101" s="49">
        <v>0</v>
      </c>
      <c r="O101" s="49">
        <v>0</v>
      </c>
      <c r="P101" s="49">
        <v>0</v>
      </c>
      <c r="Q101" s="49">
        <v>0</v>
      </c>
      <c r="R101" s="50">
        <v>3824320</v>
      </c>
      <c r="S101" s="50">
        <f>SUM(M101:R101)</f>
        <v>6303186</v>
      </c>
      <c r="T101" s="145">
        <f>(K101+L101+J101)/I101*100</f>
        <v>39.65946038182364</v>
      </c>
      <c r="U101" s="51">
        <f>SUM(F101:H101)</f>
        <v>8751574</v>
      </c>
      <c r="V101" s="114"/>
      <c r="W101" s="114"/>
      <c r="X101" s="114"/>
      <c r="Y101" s="114"/>
      <c r="Z101" s="114"/>
      <c r="AA101" s="114"/>
      <c r="AB101" s="114"/>
      <c r="AC101" s="114"/>
      <c r="AD101" s="114"/>
      <c r="AE101" s="114"/>
    </row>
    <row r="102" spans="1:31" s="113" customFormat="1" ht="16.5" customHeight="1">
      <c r="A102" s="47"/>
      <c r="B102" s="137"/>
      <c r="C102" s="49">
        <f t="shared" si="42"/>
        <v>0</v>
      </c>
      <c r="D102" s="49"/>
      <c r="E102" s="49"/>
      <c r="F102" s="49"/>
      <c r="G102" s="49"/>
      <c r="H102" s="49">
        <f t="shared" si="43"/>
        <v>0</v>
      </c>
      <c r="I102" s="49">
        <f t="shared" si="44"/>
        <v>0</v>
      </c>
      <c r="J102" s="49"/>
      <c r="K102" s="49"/>
      <c r="L102" s="49"/>
      <c r="M102" s="49"/>
      <c r="N102" s="49"/>
      <c r="O102" s="49"/>
      <c r="P102" s="49"/>
      <c r="Q102" s="49"/>
      <c r="R102" s="50"/>
      <c r="S102" s="50">
        <f t="shared" si="45"/>
        <v>0</v>
      </c>
      <c r="T102" s="145"/>
      <c r="U102" s="51">
        <f t="shared" si="47"/>
        <v>0</v>
      </c>
      <c r="V102" s="114"/>
      <c r="W102" s="114"/>
      <c r="X102" s="114"/>
      <c r="Y102" s="114"/>
      <c r="Z102" s="114"/>
      <c r="AA102" s="114"/>
      <c r="AB102" s="114"/>
      <c r="AC102" s="114"/>
      <c r="AD102" s="114"/>
      <c r="AE102" s="114"/>
    </row>
    <row r="103" spans="1:31" s="184" customFormat="1" ht="16.5" customHeight="1">
      <c r="A103" s="177" t="s">
        <v>108</v>
      </c>
      <c r="B103" s="185" t="s">
        <v>109</v>
      </c>
      <c r="C103" s="179">
        <f>SUM(C104:C111)</f>
        <v>116521832</v>
      </c>
      <c r="D103" s="179">
        <f>SUM(D104:D111)</f>
        <v>71209257</v>
      </c>
      <c r="E103" s="179">
        <f>SUM(E104:E111)</f>
        <v>45312575</v>
      </c>
      <c r="F103" s="179">
        <f>SUM(F104:F111)</f>
        <v>2048288</v>
      </c>
      <c r="G103" s="179">
        <f>SUM(G104:G111)</f>
        <v>0</v>
      </c>
      <c r="H103" s="179">
        <f t="shared" si="43"/>
        <v>114473544</v>
      </c>
      <c r="I103" s="179">
        <f t="shared" si="44"/>
        <v>55842799</v>
      </c>
      <c r="J103" s="179">
        <f aca="true" t="shared" si="48" ref="J103:R103">SUM(J104:J111)</f>
        <v>5996870</v>
      </c>
      <c r="K103" s="179">
        <f t="shared" si="48"/>
        <v>3875624</v>
      </c>
      <c r="L103" s="179">
        <f t="shared" si="48"/>
        <v>0</v>
      </c>
      <c r="M103" s="179">
        <f t="shared" si="48"/>
        <v>45970305</v>
      </c>
      <c r="N103" s="179">
        <f t="shared" si="48"/>
        <v>0</v>
      </c>
      <c r="O103" s="179">
        <f t="shared" si="48"/>
        <v>0</v>
      </c>
      <c r="P103" s="179">
        <f t="shared" si="48"/>
        <v>0</v>
      </c>
      <c r="Q103" s="179">
        <f t="shared" si="48"/>
        <v>0</v>
      </c>
      <c r="R103" s="179">
        <f t="shared" si="48"/>
        <v>58630745</v>
      </c>
      <c r="S103" s="180">
        <f t="shared" si="45"/>
        <v>104601050</v>
      </c>
      <c r="T103" s="181">
        <f t="shared" si="46"/>
        <v>17.679081594745995</v>
      </c>
      <c r="U103" s="182">
        <f t="shared" si="47"/>
        <v>116521832</v>
      </c>
      <c r="V103" s="183"/>
      <c r="W103" s="183"/>
      <c r="X103" s="183"/>
      <c r="Y103" s="183"/>
      <c r="Z103" s="183"/>
      <c r="AA103" s="183"/>
      <c r="AB103" s="183"/>
      <c r="AC103" s="183"/>
      <c r="AD103" s="183"/>
      <c r="AE103" s="183"/>
    </row>
    <row r="104" spans="1:31" s="113" customFormat="1" ht="16.5" customHeight="1">
      <c r="A104" s="49">
        <v>1</v>
      </c>
      <c r="B104" s="137" t="s">
        <v>121</v>
      </c>
      <c r="C104" s="49">
        <f aca="true" t="shared" si="49" ref="C104:C111">SUM(D104:E104)</f>
        <v>56903</v>
      </c>
      <c r="D104" s="49">
        <v>0</v>
      </c>
      <c r="E104" s="49">
        <v>56903</v>
      </c>
      <c r="F104" s="49"/>
      <c r="G104" s="49"/>
      <c r="H104" s="49">
        <f t="shared" si="43"/>
        <v>56903</v>
      </c>
      <c r="I104" s="49">
        <f t="shared" si="44"/>
        <v>56903</v>
      </c>
      <c r="J104" s="49">
        <v>56903</v>
      </c>
      <c r="K104" s="49"/>
      <c r="L104" s="49"/>
      <c r="M104" s="49">
        <v>0</v>
      </c>
      <c r="N104" s="49"/>
      <c r="O104" s="49"/>
      <c r="P104" s="49"/>
      <c r="Q104" s="49"/>
      <c r="R104" s="50">
        <v>0</v>
      </c>
      <c r="S104" s="50">
        <f t="shared" si="45"/>
        <v>0</v>
      </c>
      <c r="T104" s="145">
        <f t="shared" si="46"/>
        <v>100</v>
      </c>
      <c r="U104" s="51">
        <f t="shared" si="47"/>
        <v>56903</v>
      </c>
      <c r="V104" s="114"/>
      <c r="W104" s="114"/>
      <c r="X104" s="114"/>
      <c r="Y104" s="114"/>
      <c r="Z104" s="114"/>
      <c r="AA104" s="114"/>
      <c r="AB104" s="114"/>
      <c r="AC104" s="114"/>
      <c r="AD104" s="114"/>
      <c r="AE104" s="114"/>
    </row>
    <row r="105" spans="1:31" s="113" customFormat="1" ht="16.5" customHeight="1">
      <c r="A105" s="49">
        <v>2</v>
      </c>
      <c r="B105" s="137" t="s">
        <v>184</v>
      </c>
      <c r="C105" s="49">
        <f t="shared" si="49"/>
        <v>9246026</v>
      </c>
      <c r="D105" s="49">
        <v>6825428</v>
      </c>
      <c r="E105" s="49">
        <v>2420598</v>
      </c>
      <c r="F105" s="49">
        <v>646254</v>
      </c>
      <c r="G105" s="49"/>
      <c r="H105" s="49">
        <f t="shared" si="43"/>
        <v>8599772</v>
      </c>
      <c r="I105" s="49">
        <f t="shared" si="44"/>
        <v>3827923</v>
      </c>
      <c r="J105" s="49">
        <v>492505</v>
      </c>
      <c r="K105" s="49">
        <v>8961</v>
      </c>
      <c r="L105" s="49"/>
      <c r="M105" s="49">
        <v>3326457</v>
      </c>
      <c r="N105" s="49"/>
      <c r="O105" s="49"/>
      <c r="P105" s="49"/>
      <c r="Q105" s="49"/>
      <c r="R105" s="50">
        <v>4771849</v>
      </c>
      <c r="S105" s="50">
        <f t="shared" si="45"/>
        <v>8098306</v>
      </c>
      <c r="T105" s="145">
        <f t="shared" si="46"/>
        <v>13.100211263392705</v>
      </c>
      <c r="U105" s="51">
        <f t="shared" si="47"/>
        <v>9246026</v>
      </c>
      <c r="V105" s="114"/>
      <c r="W105" s="114"/>
      <c r="X105" s="114"/>
      <c r="Y105" s="114"/>
      <c r="Z105" s="114"/>
      <c r="AA105" s="114"/>
      <c r="AB105" s="114"/>
      <c r="AC105" s="114"/>
      <c r="AD105" s="114"/>
      <c r="AE105" s="114"/>
    </row>
    <row r="106" spans="1:31" s="113" customFormat="1" ht="16.5" customHeight="1">
      <c r="A106" s="49">
        <v>3</v>
      </c>
      <c r="B106" s="137" t="s">
        <v>115</v>
      </c>
      <c r="C106" s="49">
        <f t="shared" si="49"/>
        <v>28272359</v>
      </c>
      <c r="D106" s="49">
        <v>13324782</v>
      </c>
      <c r="E106" s="49">
        <v>14947577</v>
      </c>
      <c r="F106" s="49"/>
      <c r="G106" s="49"/>
      <c r="H106" s="49">
        <f t="shared" si="43"/>
        <v>28272359</v>
      </c>
      <c r="I106" s="49">
        <f t="shared" si="44"/>
        <v>17620142</v>
      </c>
      <c r="J106" s="49">
        <v>1153087</v>
      </c>
      <c r="K106" s="49">
        <v>3433862</v>
      </c>
      <c r="L106" s="49"/>
      <c r="M106" s="49">
        <v>13033193</v>
      </c>
      <c r="N106" s="49"/>
      <c r="O106" s="49"/>
      <c r="P106" s="49"/>
      <c r="Q106" s="49"/>
      <c r="R106" s="50">
        <v>10652217</v>
      </c>
      <c r="S106" s="50">
        <f t="shared" si="45"/>
        <v>23685410</v>
      </c>
      <c r="T106" s="145">
        <f t="shared" si="46"/>
        <v>26.03241789992385</v>
      </c>
      <c r="U106" s="51">
        <f t="shared" si="47"/>
        <v>28272359</v>
      </c>
      <c r="V106" s="114"/>
      <c r="W106" s="114"/>
      <c r="X106" s="114"/>
      <c r="Y106" s="114"/>
      <c r="Z106" s="114"/>
      <c r="AA106" s="114"/>
      <c r="AB106" s="114"/>
      <c r="AC106" s="114"/>
      <c r="AD106" s="114"/>
      <c r="AE106" s="114"/>
    </row>
    <row r="107" spans="1:31" s="113" customFormat="1" ht="16.5" customHeight="1">
      <c r="A107" s="49">
        <v>4</v>
      </c>
      <c r="B107" s="137" t="s">
        <v>122</v>
      </c>
      <c r="C107" s="49">
        <f t="shared" si="49"/>
        <v>21615105</v>
      </c>
      <c r="D107" s="49">
        <v>17872052</v>
      </c>
      <c r="E107" s="49">
        <v>3743053</v>
      </c>
      <c r="F107" s="49">
        <v>600</v>
      </c>
      <c r="G107" s="49"/>
      <c r="H107" s="49">
        <f t="shared" si="43"/>
        <v>21614505</v>
      </c>
      <c r="I107" s="49">
        <f t="shared" si="44"/>
        <v>9345968</v>
      </c>
      <c r="J107" s="49">
        <v>876058</v>
      </c>
      <c r="K107" s="49"/>
      <c r="L107" s="49"/>
      <c r="M107" s="49">
        <v>8469910</v>
      </c>
      <c r="N107" s="49"/>
      <c r="O107" s="49"/>
      <c r="P107" s="49"/>
      <c r="Q107" s="49"/>
      <c r="R107" s="50">
        <v>12268537</v>
      </c>
      <c r="S107" s="50">
        <f t="shared" si="45"/>
        <v>20738447</v>
      </c>
      <c r="T107" s="145">
        <f t="shared" si="46"/>
        <v>9.373646475143078</v>
      </c>
      <c r="U107" s="51">
        <f t="shared" si="47"/>
        <v>21615105</v>
      </c>
      <c r="V107" s="114"/>
      <c r="W107" s="114"/>
      <c r="X107" s="114"/>
      <c r="Y107" s="114"/>
      <c r="Z107" s="114"/>
      <c r="AA107" s="114"/>
      <c r="AB107" s="114"/>
      <c r="AC107" s="114"/>
      <c r="AD107" s="114"/>
      <c r="AE107" s="114"/>
    </row>
    <row r="108" spans="1:31" s="113" customFormat="1" ht="16.5" customHeight="1">
      <c r="A108" s="49">
        <v>5</v>
      </c>
      <c r="B108" s="137" t="s">
        <v>123</v>
      </c>
      <c r="C108" s="49">
        <f t="shared" si="49"/>
        <v>10145603</v>
      </c>
      <c r="D108" s="49">
        <v>5338944</v>
      </c>
      <c r="E108" s="49">
        <v>4806659</v>
      </c>
      <c r="F108" s="49"/>
      <c r="G108" s="49"/>
      <c r="H108" s="49">
        <f t="shared" si="43"/>
        <v>10145603</v>
      </c>
      <c r="I108" s="49">
        <f t="shared" si="44"/>
        <v>6629436</v>
      </c>
      <c r="J108" s="49">
        <v>1449330</v>
      </c>
      <c r="K108" s="49">
        <v>6625</v>
      </c>
      <c r="L108" s="49"/>
      <c r="M108" s="49">
        <v>5173481</v>
      </c>
      <c r="N108" s="49"/>
      <c r="O108" s="49"/>
      <c r="P108" s="49"/>
      <c r="Q108" s="49"/>
      <c r="R108" s="50">
        <v>3516167</v>
      </c>
      <c r="S108" s="50">
        <f t="shared" si="45"/>
        <v>8689648</v>
      </c>
      <c r="T108" s="145">
        <f t="shared" si="46"/>
        <v>21.961973839101848</v>
      </c>
      <c r="U108" s="51">
        <f t="shared" si="47"/>
        <v>10145603</v>
      </c>
      <c r="V108" s="114"/>
      <c r="W108" s="114"/>
      <c r="X108" s="114"/>
      <c r="Y108" s="114"/>
      <c r="Z108" s="114"/>
      <c r="AA108" s="114"/>
      <c r="AB108" s="114"/>
      <c r="AC108" s="114"/>
      <c r="AD108" s="114"/>
      <c r="AE108" s="114"/>
    </row>
    <row r="109" spans="1:31" s="113" customFormat="1" ht="16.5" customHeight="1">
      <c r="A109" s="49">
        <v>6</v>
      </c>
      <c r="B109" s="137" t="s">
        <v>140</v>
      </c>
      <c r="C109" s="49">
        <f t="shared" si="49"/>
        <v>32716452</v>
      </c>
      <c r="D109" s="49">
        <v>18855125</v>
      </c>
      <c r="E109" s="49">
        <v>13861327</v>
      </c>
      <c r="F109" s="49">
        <v>57630</v>
      </c>
      <c r="G109" s="49"/>
      <c r="H109" s="49">
        <f t="shared" si="43"/>
        <v>32658822</v>
      </c>
      <c r="I109" s="49">
        <f t="shared" si="44"/>
        <v>11004473</v>
      </c>
      <c r="J109" s="49">
        <v>1582657</v>
      </c>
      <c r="K109" s="49">
        <v>9200</v>
      </c>
      <c r="L109" s="49"/>
      <c r="M109" s="49">
        <v>9412616</v>
      </c>
      <c r="N109" s="49"/>
      <c r="O109" s="49"/>
      <c r="P109" s="49"/>
      <c r="Q109" s="49"/>
      <c r="R109" s="50">
        <v>21654349</v>
      </c>
      <c r="S109" s="50">
        <f t="shared" si="45"/>
        <v>31066965</v>
      </c>
      <c r="T109" s="145">
        <f t="shared" si="46"/>
        <v>14.465545056087647</v>
      </c>
      <c r="U109" s="51">
        <f t="shared" si="47"/>
        <v>32716452</v>
      </c>
      <c r="V109" s="114"/>
      <c r="W109" s="114"/>
      <c r="X109" s="114"/>
      <c r="Y109" s="114"/>
      <c r="Z109" s="114"/>
      <c r="AA109" s="114"/>
      <c r="AB109" s="114"/>
      <c r="AC109" s="114"/>
      <c r="AD109" s="114"/>
      <c r="AE109" s="114"/>
    </row>
    <row r="110" spans="1:31" s="113" customFormat="1" ht="16.5" customHeight="1">
      <c r="A110" s="49">
        <v>7</v>
      </c>
      <c r="B110" s="137" t="s">
        <v>120</v>
      </c>
      <c r="C110" s="49">
        <f t="shared" si="49"/>
        <v>14469384</v>
      </c>
      <c r="D110" s="49">
        <v>8992926</v>
      </c>
      <c r="E110" s="49">
        <v>5476458</v>
      </c>
      <c r="F110" s="49">
        <v>1343804</v>
      </c>
      <c r="G110" s="49"/>
      <c r="H110" s="49">
        <f t="shared" si="43"/>
        <v>13125580</v>
      </c>
      <c r="I110" s="49">
        <f t="shared" si="44"/>
        <v>7357954</v>
      </c>
      <c r="J110" s="49">
        <v>386330</v>
      </c>
      <c r="K110" s="49">
        <v>416976</v>
      </c>
      <c r="L110" s="49"/>
      <c r="M110" s="49">
        <v>6554648</v>
      </c>
      <c r="N110" s="49"/>
      <c r="O110" s="49"/>
      <c r="P110" s="49"/>
      <c r="Q110" s="49"/>
      <c r="R110" s="50">
        <v>5767626</v>
      </c>
      <c r="S110" s="50">
        <f t="shared" si="45"/>
        <v>12322274</v>
      </c>
      <c r="T110" s="145">
        <f t="shared" si="46"/>
        <v>10.917518647167405</v>
      </c>
      <c r="U110" s="51">
        <f t="shared" si="47"/>
        <v>14469384</v>
      </c>
      <c r="V110" s="114"/>
      <c r="W110" s="114"/>
      <c r="X110" s="114"/>
      <c r="Y110" s="114"/>
      <c r="Z110" s="114"/>
      <c r="AA110" s="114"/>
      <c r="AB110" s="114"/>
      <c r="AC110" s="114"/>
      <c r="AD110" s="114"/>
      <c r="AE110" s="114"/>
    </row>
    <row r="111" spans="1:31" s="113" customFormat="1" ht="16.5" customHeight="1">
      <c r="A111" s="47"/>
      <c r="B111" s="137"/>
      <c r="C111" s="49">
        <f t="shared" si="49"/>
        <v>0</v>
      </c>
      <c r="D111" s="49"/>
      <c r="E111" s="49"/>
      <c r="F111" s="49"/>
      <c r="G111" s="49"/>
      <c r="H111" s="49">
        <f t="shared" si="43"/>
        <v>0</v>
      </c>
      <c r="I111" s="49">
        <f t="shared" si="44"/>
        <v>0</v>
      </c>
      <c r="J111" s="49"/>
      <c r="K111" s="49"/>
      <c r="L111" s="49"/>
      <c r="M111" s="49"/>
      <c r="N111" s="49"/>
      <c r="O111" s="49"/>
      <c r="P111" s="49"/>
      <c r="Q111" s="49"/>
      <c r="R111" s="50"/>
      <c r="S111" s="50">
        <f t="shared" si="45"/>
        <v>0</v>
      </c>
      <c r="T111" s="145"/>
      <c r="U111" s="51">
        <f t="shared" si="47"/>
        <v>0</v>
      </c>
      <c r="V111" s="114"/>
      <c r="W111" s="114"/>
      <c r="X111" s="114"/>
      <c r="Y111" s="114"/>
      <c r="Z111" s="114"/>
      <c r="AA111" s="114"/>
      <c r="AB111" s="114"/>
      <c r="AC111" s="114"/>
      <c r="AD111" s="114"/>
      <c r="AE111" s="114"/>
    </row>
    <row r="112" spans="1:31" s="184" customFormat="1" ht="16.5" customHeight="1">
      <c r="A112" s="177" t="s">
        <v>110</v>
      </c>
      <c r="B112" s="185" t="s">
        <v>111</v>
      </c>
      <c r="C112" s="179">
        <f>SUM(C113:C119)</f>
        <v>137899516</v>
      </c>
      <c r="D112" s="179">
        <f>SUM(D113:D119)</f>
        <v>117991086</v>
      </c>
      <c r="E112" s="179">
        <f>SUM(E113:E119)</f>
        <v>19908430</v>
      </c>
      <c r="F112" s="179">
        <f>SUM(F113:F119)</f>
        <v>100000</v>
      </c>
      <c r="G112" s="179">
        <f>SUM(G113:G119)</f>
        <v>0</v>
      </c>
      <c r="H112" s="179">
        <f t="shared" si="43"/>
        <v>137799516</v>
      </c>
      <c r="I112" s="179">
        <f t="shared" si="44"/>
        <v>81796991</v>
      </c>
      <c r="J112" s="179">
        <f aca="true" t="shared" si="50" ref="J112:R112">SUM(J113:J119)</f>
        <v>8869042</v>
      </c>
      <c r="K112" s="179">
        <f t="shared" si="50"/>
        <v>1691939</v>
      </c>
      <c r="L112" s="179">
        <f t="shared" si="50"/>
        <v>0</v>
      </c>
      <c r="M112" s="179">
        <f t="shared" si="50"/>
        <v>71194394</v>
      </c>
      <c r="N112" s="179">
        <f t="shared" si="50"/>
        <v>40000</v>
      </c>
      <c r="O112" s="179">
        <f t="shared" si="50"/>
        <v>1616</v>
      </c>
      <c r="P112" s="179">
        <f t="shared" si="50"/>
        <v>0</v>
      </c>
      <c r="Q112" s="179">
        <f t="shared" si="50"/>
        <v>0</v>
      </c>
      <c r="R112" s="179">
        <f t="shared" si="50"/>
        <v>56002525</v>
      </c>
      <c r="S112" s="180">
        <f t="shared" si="45"/>
        <v>127238535</v>
      </c>
      <c r="T112" s="181">
        <f t="shared" si="46"/>
        <v>12.911209655621683</v>
      </c>
      <c r="U112" s="182">
        <f t="shared" si="47"/>
        <v>137899516</v>
      </c>
      <c r="V112" s="183"/>
      <c r="W112" s="183"/>
      <c r="X112" s="183"/>
      <c r="Y112" s="183"/>
      <c r="Z112" s="183"/>
      <c r="AA112" s="183"/>
      <c r="AB112" s="183"/>
      <c r="AC112" s="183"/>
      <c r="AD112" s="183"/>
      <c r="AE112" s="183"/>
    </row>
    <row r="113" spans="1:31" s="113" customFormat="1" ht="16.5" customHeight="1">
      <c r="A113" s="140">
        <v>1</v>
      </c>
      <c r="B113" s="137" t="s">
        <v>124</v>
      </c>
      <c r="C113" s="49">
        <f aca="true" t="shared" si="51" ref="C113:C119">SUM(D113:E113)</f>
        <v>5812529</v>
      </c>
      <c r="D113" s="49">
        <v>4784823</v>
      </c>
      <c r="E113" s="49">
        <v>1027706</v>
      </c>
      <c r="F113" s="49">
        <v>0</v>
      </c>
      <c r="G113" s="49"/>
      <c r="H113" s="49">
        <f t="shared" si="43"/>
        <v>5812529</v>
      </c>
      <c r="I113" s="49">
        <f t="shared" si="44"/>
        <v>4197499</v>
      </c>
      <c r="J113" s="49">
        <v>24360</v>
      </c>
      <c r="K113" s="49">
        <v>0</v>
      </c>
      <c r="L113" s="49">
        <v>0</v>
      </c>
      <c r="M113" s="49">
        <v>4171523</v>
      </c>
      <c r="N113" s="49">
        <v>0</v>
      </c>
      <c r="O113" s="49">
        <v>1616</v>
      </c>
      <c r="P113" s="49">
        <v>0</v>
      </c>
      <c r="Q113" s="49">
        <v>0</v>
      </c>
      <c r="R113" s="50">
        <v>1615030</v>
      </c>
      <c r="S113" s="50">
        <f t="shared" si="45"/>
        <v>5788169</v>
      </c>
      <c r="T113" s="145">
        <f t="shared" si="46"/>
        <v>0.5803455819763149</v>
      </c>
      <c r="U113" s="51">
        <f t="shared" si="47"/>
        <v>5812529</v>
      </c>
      <c r="V113" s="114"/>
      <c r="W113" s="114"/>
      <c r="X113" s="114"/>
      <c r="Y113" s="114"/>
      <c r="Z113" s="114"/>
      <c r="AA113" s="114"/>
      <c r="AB113" s="114"/>
      <c r="AC113" s="114"/>
      <c r="AD113" s="114"/>
      <c r="AE113" s="114"/>
    </row>
    <row r="114" spans="1:31" s="113" customFormat="1" ht="16.5" customHeight="1">
      <c r="A114" s="140">
        <v>2</v>
      </c>
      <c r="B114" s="137" t="s">
        <v>197</v>
      </c>
      <c r="C114" s="49">
        <f>SUM(D114:E114)</f>
        <v>16203504</v>
      </c>
      <c r="D114" s="49">
        <v>14731187</v>
      </c>
      <c r="E114" s="49">
        <v>1472317</v>
      </c>
      <c r="F114" s="49">
        <v>0</v>
      </c>
      <c r="G114" s="49"/>
      <c r="H114" s="49">
        <f>SUM(J114:R114)</f>
        <v>16203504</v>
      </c>
      <c r="I114" s="49">
        <f>SUM(J114:Q114)</f>
        <v>3926468</v>
      </c>
      <c r="J114" s="49">
        <v>44172</v>
      </c>
      <c r="K114" s="49">
        <v>0</v>
      </c>
      <c r="L114" s="49">
        <v>0</v>
      </c>
      <c r="M114" s="49">
        <v>3842296</v>
      </c>
      <c r="N114" s="49">
        <v>40000</v>
      </c>
      <c r="O114" s="49">
        <v>0</v>
      </c>
      <c r="P114" s="49">
        <v>0</v>
      </c>
      <c r="Q114" s="49">
        <v>0</v>
      </c>
      <c r="R114" s="50">
        <v>12277036</v>
      </c>
      <c r="S114" s="50">
        <f>SUM(M114:R114)</f>
        <v>16159332</v>
      </c>
      <c r="T114" s="145">
        <f>(K114+L114+J114)/I114*100</f>
        <v>1.1249805168410898</v>
      </c>
      <c r="U114" s="51">
        <f>SUM(F114:H114)</f>
        <v>16203504</v>
      </c>
      <c r="V114" s="114"/>
      <c r="W114" s="114"/>
      <c r="X114" s="114"/>
      <c r="Y114" s="114"/>
      <c r="Z114" s="114"/>
      <c r="AA114" s="114"/>
      <c r="AB114" s="114"/>
      <c r="AC114" s="114"/>
      <c r="AD114" s="114"/>
      <c r="AE114" s="114"/>
    </row>
    <row r="115" spans="1:31" s="113" customFormat="1" ht="16.5" customHeight="1">
      <c r="A115" s="140">
        <v>3</v>
      </c>
      <c r="B115" s="137" t="s">
        <v>117</v>
      </c>
      <c r="C115" s="49">
        <f t="shared" si="51"/>
        <v>29352582</v>
      </c>
      <c r="D115" s="49">
        <v>27049208</v>
      </c>
      <c r="E115" s="49">
        <v>2303374</v>
      </c>
      <c r="F115" s="49">
        <v>0</v>
      </c>
      <c r="G115" s="49"/>
      <c r="H115" s="49">
        <f t="shared" si="43"/>
        <v>29352582</v>
      </c>
      <c r="I115" s="49">
        <f t="shared" si="44"/>
        <v>19227935</v>
      </c>
      <c r="J115" s="49">
        <v>2094589</v>
      </c>
      <c r="K115" s="49">
        <v>1248683</v>
      </c>
      <c r="L115" s="49">
        <v>0</v>
      </c>
      <c r="M115" s="49">
        <v>15884663</v>
      </c>
      <c r="N115" s="49">
        <v>0</v>
      </c>
      <c r="O115" s="49">
        <v>0</v>
      </c>
      <c r="P115" s="49">
        <v>0</v>
      </c>
      <c r="Q115" s="49">
        <v>0</v>
      </c>
      <c r="R115" s="50">
        <v>10124647</v>
      </c>
      <c r="S115" s="50">
        <f t="shared" si="45"/>
        <v>26009310</v>
      </c>
      <c r="T115" s="145">
        <f t="shared" si="46"/>
        <v>17.387576981095474</v>
      </c>
      <c r="U115" s="51">
        <f t="shared" si="47"/>
        <v>29352582</v>
      </c>
      <c r="V115" s="114"/>
      <c r="W115" s="114"/>
      <c r="X115" s="114"/>
      <c r="Y115" s="114"/>
      <c r="Z115" s="114"/>
      <c r="AA115" s="114"/>
      <c r="AB115" s="114"/>
      <c r="AC115" s="114"/>
      <c r="AD115" s="114"/>
      <c r="AE115" s="114"/>
    </row>
    <row r="116" spans="1:31" s="113" customFormat="1" ht="16.5" customHeight="1">
      <c r="A116" s="140">
        <v>4</v>
      </c>
      <c r="B116" s="137" t="s">
        <v>118</v>
      </c>
      <c r="C116" s="49">
        <f t="shared" si="51"/>
        <v>50179911</v>
      </c>
      <c r="D116" s="49">
        <v>39322648</v>
      </c>
      <c r="E116" s="49">
        <v>10857263</v>
      </c>
      <c r="F116" s="49">
        <v>0</v>
      </c>
      <c r="G116" s="49"/>
      <c r="H116" s="49">
        <f t="shared" si="43"/>
        <v>50179911</v>
      </c>
      <c r="I116" s="49">
        <f t="shared" si="44"/>
        <v>29944472</v>
      </c>
      <c r="J116" s="49">
        <v>3367936</v>
      </c>
      <c r="K116" s="49">
        <v>49040</v>
      </c>
      <c r="L116" s="49">
        <v>0</v>
      </c>
      <c r="M116" s="49">
        <v>26527496</v>
      </c>
      <c r="N116" s="49">
        <v>0</v>
      </c>
      <c r="O116" s="49">
        <v>0</v>
      </c>
      <c r="P116" s="49">
        <v>0</v>
      </c>
      <c r="Q116" s="49">
        <v>0</v>
      </c>
      <c r="R116" s="50">
        <v>20235439</v>
      </c>
      <c r="S116" s="50">
        <f t="shared" si="45"/>
        <v>46762935</v>
      </c>
      <c r="T116" s="145">
        <f t="shared" si="46"/>
        <v>11.411041076296152</v>
      </c>
      <c r="U116" s="51">
        <f t="shared" si="47"/>
        <v>50179911</v>
      </c>
      <c r="V116" s="114"/>
      <c r="W116" s="114"/>
      <c r="X116" s="114"/>
      <c r="Y116" s="114"/>
      <c r="Z116" s="114"/>
      <c r="AA116" s="114"/>
      <c r="AB116" s="114"/>
      <c r="AC116" s="114"/>
      <c r="AD116" s="114"/>
      <c r="AE116" s="114"/>
    </row>
    <row r="117" spans="1:31" s="113" customFormat="1" ht="16.5" customHeight="1">
      <c r="A117" s="140">
        <v>5</v>
      </c>
      <c r="B117" s="137" t="s">
        <v>119</v>
      </c>
      <c r="C117" s="49">
        <f t="shared" si="51"/>
        <v>16428561</v>
      </c>
      <c r="D117" s="49">
        <v>14549468</v>
      </c>
      <c r="E117" s="49">
        <v>1879093</v>
      </c>
      <c r="F117" s="49">
        <v>0</v>
      </c>
      <c r="G117" s="49"/>
      <c r="H117" s="49">
        <f t="shared" si="43"/>
        <v>16428561</v>
      </c>
      <c r="I117" s="49">
        <f t="shared" si="44"/>
        <v>10065633</v>
      </c>
      <c r="J117" s="49">
        <v>1017379</v>
      </c>
      <c r="K117" s="49">
        <v>238921</v>
      </c>
      <c r="L117" s="49">
        <v>0</v>
      </c>
      <c r="M117" s="49">
        <v>8809333</v>
      </c>
      <c r="N117" s="49">
        <v>0</v>
      </c>
      <c r="O117" s="49">
        <v>0</v>
      </c>
      <c r="P117" s="49">
        <v>0</v>
      </c>
      <c r="Q117" s="49">
        <v>0</v>
      </c>
      <c r="R117" s="50">
        <v>6362928</v>
      </c>
      <c r="S117" s="50">
        <f t="shared" si="45"/>
        <v>15172261</v>
      </c>
      <c r="T117" s="145">
        <f t="shared" si="46"/>
        <v>12.48108290854634</v>
      </c>
      <c r="U117" s="51">
        <f t="shared" si="47"/>
        <v>16428561</v>
      </c>
      <c r="V117" s="114"/>
      <c r="W117" s="114"/>
      <c r="X117" s="114"/>
      <c r="Y117" s="114"/>
      <c r="Z117" s="114"/>
      <c r="AA117" s="114"/>
      <c r="AB117" s="114"/>
      <c r="AC117" s="114"/>
      <c r="AD117" s="114"/>
      <c r="AE117" s="114"/>
    </row>
    <row r="118" spans="1:31" s="113" customFormat="1" ht="16.5" customHeight="1">
      <c r="A118" s="140">
        <v>6</v>
      </c>
      <c r="B118" s="137" t="s">
        <v>181</v>
      </c>
      <c r="C118" s="49">
        <f>SUM(D118:E118)</f>
        <v>19922429</v>
      </c>
      <c r="D118" s="49">
        <v>17553752</v>
      </c>
      <c r="E118" s="49">
        <v>2368677</v>
      </c>
      <c r="F118" s="49">
        <v>100000</v>
      </c>
      <c r="G118" s="49"/>
      <c r="H118" s="49">
        <f>SUM(J118:R118)</f>
        <v>19822429</v>
      </c>
      <c r="I118" s="49">
        <f>SUM(J118:Q118)</f>
        <v>14434984</v>
      </c>
      <c r="J118" s="49">
        <v>2320606</v>
      </c>
      <c r="K118" s="49">
        <v>155295</v>
      </c>
      <c r="L118" s="49">
        <v>0</v>
      </c>
      <c r="M118" s="49">
        <v>11959083</v>
      </c>
      <c r="N118" s="49">
        <v>0</v>
      </c>
      <c r="O118" s="49">
        <v>0</v>
      </c>
      <c r="P118" s="49">
        <v>0</v>
      </c>
      <c r="Q118" s="49">
        <v>0</v>
      </c>
      <c r="R118" s="50">
        <v>5387445</v>
      </c>
      <c r="S118" s="50">
        <f>SUM(M118:R118)</f>
        <v>17346528</v>
      </c>
      <c r="T118" s="145">
        <f>(K118+L118+J118)/I118*100</f>
        <v>17.152086902209245</v>
      </c>
      <c r="U118" s="51">
        <f>SUM(F118:H118)</f>
        <v>19922429</v>
      </c>
      <c r="V118" s="114"/>
      <c r="W118" s="114"/>
      <c r="X118" s="114"/>
      <c r="Y118" s="114"/>
      <c r="Z118" s="114"/>
      <c r="AA118" s="114"/>
      <c r="AB118" s="114"/>
      <c r="AC118" s="114"/>
      <c r="AD118" s="114"/>
      <c r="AE118" s="114"/>
    </row>
    <row r="119" spans="1:31" s="113" customFormat="1" ht="16.5" customHeight="1">
      <c r="A119" s="47" t="s">
        <v>11</v>
      </c>
      <c r="B119" s="48" t="s">
        <v>18</v>
      </c>
      <c r="C119" s="49">
        <f t="shared" si="51"/>
        <v>0</v>
      </c>
      <c r="D119" s="49"/>
      <c r="E119" s="49"/>
      <c r="F119" s="49"/>
      <c r="G119" s="49"/>
      <c r="H119" s="49">
        <f t="shared" si="43"/>
        <v>0</v>
      </c>
      <c r="I119" s="49">
        <f t="shared" si="44"/>
        <v>0</v>
      </c>
      <c r="J119" s="49"/>
      <c r="K119" s="49"/>
      <c r="L119" s="49"/>
      <c r="M119" s="49"/>
      <c r="N119" s="49"/>
      <c r="O119" s="49"/>
      <c r="P119" s="49"/>
      <c r="Q119" s="49"/>
      <c r="R119" s="50"/>
      <c r="S119" s="50">
        <f t="shared" si="45"/>
        <v>0</v>
      </c>
      <c r="T119" s="145"/>
      <c r="U119" s="51">
        <f t="shared" si="47"/>
        <v>0</v>
      </c>
      <c r="V119" s="114"/>
      <c r="W119" s="114"/>
      <c r="X119" s="114"/>
      <c r="Y119" s="114"/>
      <c r="Z119" s="114"/>
      <c r="AA119" s="114"/>
      <c r="AB119" s="114"/>
      <c r="AC119" s="114"/>
      <c r="AD119" s="114"/>
      <c r="AE119" s="114"/>
    </row>
    <row r="120" spans="1:31" s="119" customFormat="1" ht="16.5" customHeight="1">
      <c r="A120" s="53"/>
      <c r="B120" s="54"/>
      <c r="C120" s="147"/>
      <c r="D120" s="147"/>
      <c r="E120" s="55"/>
      <c r="F120" s="56"/>
      <c r="G120" s="56"/>
      <c r="H120" s="57"/>
      <c r="I120" s="57"/>
      <c r="J120" s="56"/>
      <c r="K120" s="56"/>
      <c r="L120" s="56"/>
      <c r="M120" s="56"/>
      <c r="N120" s="56"/>
      <c r="O120" s="56"/>
      <c r="P120" s="56"/>
      <c r="Q120" s="57"/>
      <c r="R120" s="58"/>
      <c r="S120" s="148"/>
      <c r="T120" s="148"/>
      <c r="U120" s="59"/>
      <c r="V120" s="117"/>
      <c r="W120" s="117"/>
      <c r="X120" s="117"/>
      <c r="Y120" s="117"/>
      <c r="Z120" s="117"/>
      <c r="AA120" s="117"/>
      <c r="AB120" s="117"/>
      <c r="AC120" s="117"/>
      <c r="AD120" s="117"/>
      <c r="AE120" s="118"/>
    </row>
    <row r="121" spans="1:31" s="63" customFormat="1" ht="18.75" customHeight="1">
      <c r="A121" s="266" t="str">
        <f>'Mẫu BC việc theo CHV Mẫu 06'!A121:E121</f>
        <v>Đồng Tháp, ngày 05 tháng 3 năm 2018</v>
      </c>
      <c r="B121" s="266"/>
      <c r="C121" s="266"/>
      <c r="D121" s="266"/>
      <c r="E121" s="266"/>
      <c r="F121" s="266"/>
      <c r="G121" s="61"/>
      <c r="H121" s="61"/>
      <c r="I121" s="61"/>
      <c r="J121" s="61"/>
      <c r="K121" s="61"/>
      <c r="L121" s="61"/>
      <c r="M121" s="62"/>
      <c r="N121" s="261" t="str">
        <f>A121</f>
        <v>Đồng Tháp, ngày 05 tháng 3 năm 2018</v>
      </c>
      <c r="O121" s="261"/>
      <c r="P121" s="261"/>
      <c r="Q121" s="261"/>
      <c r="R121" s="261"/>
      <c r="S121" s="261"/>
      <c r="T121" s="261"/>
      <c r="U121" s="62"/>
      <c r="V121" s="103"/>
      <c r="W121" s="103"/>
      <c r="X121" s="103"/>
      <c r="Y121" s="103"/>
      <c r="Z121" s="103"/>
      <c r="AA121" s="103"/>
      <c r="AB121" s="103"/>
      <c r="AC121" s="103"/>
      <c r="AD121" s="103"/>
      <c r="AE121" s="103"/>
    </row>
    <row r="122" spans="1:31" s="66" customFormat="1" ht="19.5" customHeight="1">
      <c r="A122" s="64"/>
      <c r="B122" s="274" t="s">
        <v>3</v>
      </c>
      <c r="C122" s="274"/>
      <c r="D122" s="274"/>
      <c r="E122" s="274"/>
      <c r="F122" s="65"/>
      <c r="G122" s="65"/>
      <c r="H122" s="65"/>
      <c r="I122" s="65"/>
      <c r="J122" s="65"/>
      <c r="K122" s="65"/>
      <c r="L122" s="65"/>
      <c r="M122" s="65"/>
      <c r="N122" s="262" t="str">
        <f>'Mẫu BC việc theo CHV Mẫu 06'!N122:S122</f>
        <v>  KT. CỤC TRƯỞNG</v>
      </c>
      <c r="O122" s="262"/>
      <c r="P122" s="262"/>
      <c r="Q122" s="262"/>
      <c r="R122" s="262"/>
      <c r="S122" s="262"/>
      <c r="T122" s="262"/>
      <c r="U122" s="64"/>
      <c r="V122" s="104"/>
      <c r="W122" s="104"/>
      <c r="X122" s="104"/>
      <c r="Y122" s="104"/>
      <c r="Z122" s="104"/>
      <c r="AA122" s="104"/>
      <c r="AB122" s="104"/>
      <c r="AC122" s="104"/>
      <c r="AD122" s="104"/>
      <c r="AE122" s="104"/>
    </row>
    <row r="123" spans="1:31" s="64" customFormat="1" ht="18.75">
      <c r="A123" s="67"/>
      <c r="B123" s="259"/>
      <c r="C123" s="259"/>
      <c r="D123" s="259"/>
      <c r="E123" s="67"/>
      <c r="F123" s="67"/>
      <c r="G123" s="67"/>
      <c r="H123" s="67"/>
      <c r="I123" s="67"/>
      <c r="J123" s="67"/>
      <c r="K123" s="67"/>
      <c r="L123" s="67"/>
      <c r="M123" s="67"/>
      <c r="N123" s="260" t="s">
        <v>174</v>
      </c>
      <c r="O123" s="260"/>
      <c r="P123" s="260"/>
      <c r="Q123" s="260"/>
      <c r="R123" s="260"/>
      <c r="S123" s="260"/>
      <c r="T123" s="260"/>
      <c r="U123" s="67"/>
      <c r="V123" s="120"/>
      <c r="W123" s="120"/>
      <c r="X123" s="120"/>
      <c r="Y123" s="120"/>
      <c r="Z123" s="120"/>
      <c r="AA123" s="120"/>
      <c r="AB123" s="120"/>
      <c r="AC123" s="120"/>
      <c r="AD123" s="120"/>
      <c r="AE123" s="120"/>
    </row>
    <row r="124" spans="1:31" s="64" customFormat="1" ht="18.75">
      <c r="A124" s="67"/>
      <c r="B124" s="67"/>
      <c r="C124" s="67"/>
      <c r="D124" s="67"/>
      <c r="E124" s="67"/>
      <c r="F124" s="67"/>
      <c r="G124" s="67"/>
      <c r="H124" s="67"/>
      <c r="I124" s="67"/>
      <c r="J124" s="67"/>
      <c r="K124" s="67"/>
      <c r="L124" s="67"/>
      <c r="M124" s="67"/>
      <c r="N124" s="67"/>
      <c r="O124" s="67"/>
      <c r="P124" s="67"/>
      <c r="Q124" s="67"/>
      <c r="R124" s="67"/>
      <c r="S124" s="67"/>
      <c r="T124" s="67"/>
      <c r="U124" s="67"/>
      <c r="V124" s="120"/>
      <c r="W124" s="120"/>
      <c r="X124" s="120"/>
      <c r="Y124" s="120"/>
      <c r="Z124" s="120"/>
      <c r="AA124" s="120"/>
      <c r="AB124" s="120"/>
      <c r="AC124" s="120"/>
      <c r="AD124" s="120"/>
      <c r="AE124" s="120"/>
    </row>
    <row r="125" spans="1:31" s="64" customFormat="1" ht="18.75">
      <c r="A125" s="67"/>
      <c r="B125" s="67"/>
      <c r="C125" s="67"/>
      <c r="D125" s="67"/>
      <c r="E125" s="67"/>
      <c r="F125" s="67"/>
      <c r="G125" s="67"/>
      <c r="H125" s="67"/>
      <c r="I125" s="67"/>
      <c r="J125" s="67"/>
      <c r="K125" s="67"/>
      <c r="L125" s="67"/>
      <c r="M125" s="67"/>
      <c r="N125" s="67"/>
      <c r="O125" s="67"/>
      <c r="P125" s="67"/>
      <c r="Q125" s="67"/>
      <c r="R125" s="67"/>
      <c r="S125" s="67"/>
      <c r="T125" s="67"/>
      <c r="U125" s="67"/>
      <c r="V125" s="120"/>
      <c r="W125" s="120"/>
      <c r="X125" s="120"/>
      <c r="Y125" s="120"/>
      <c r="Z125" s="120"/>
      <c r="AA125" s="120"/>
      <c r="AB125" s="120"/>
      <c r="AC125" s="120"/>
      <c r="AD125" s="120"/>
      <c r="AE125" s="120"/>
    </row>
    <row r="126" spans="1:31" s="64" customFormat="1" ht="15.75" customHeight="1">
      <c r="A126" s="68"/>
      <c r="C126" s="68"/>
      <c r="D126" s="68"/>
      <c r="E126" s="68"/>
      <c r="F126" s="68"/>
      <c r="G126" s="68"/>
      <c r="H126" s="68"/>
      <c r="I126" s="68"/>
      <c r="J126" s="68"/>
      <c r="K126" s="68"/>
      <c r="L126" s="68"/>
      <c r="M126" s="68"/>
      <c r="N126" s="68"/>
      <c r="O126" s="68"/>
      <c r="P126" s="68"/>
      <c r="Q126" s="68"/>
      <c r="R126" s="67"/>
      <c r="S126" s="67"/>
      <c r="T126" s="67"/>
      <c r="U126" s="67"/>
      <c r="V126" s="120"/>
      <c r="W126" s="120"/>
      <c r="X126" s="120"/>
      <c r="Y126" s="120"/>
      <c r="Z126" s="120"/>
      <c r="AA126" s="120"/>
      <c r="AB126" s="120"/>
      <c r="AC126" s="120"/>
      <c r="AD126" s="120"/>
      <c r="AE126" s="120"/>
    </row>
    <row r="127" spans="1:31" s="64" customFormat="1" ht="29.25" customHeight="1">
      <c r="A127" s="259" t="str">
        <f>'Mẫu BC việc theo CHV Mẫu 06'!A133:E133</f>
        <v>Nguyễn Chí Hòa</v>
      </c>
      <c r="B127" s="259"/>
      <c r="C127" s="259"/>
      <c r="D127" s="259"/>
      <c r="E127" s="259"/>
      <c r="F127" s="68"/>
      <c r="G127" s="68"/>
      <c r="H127" s="68"/>
      <c r="I127" s="68"/>
      <c r="J127" s="68"/>
      <c r="K127" s="68"/>
      <c r="L127" s="68"/>
      <c r="M127" s="68"/>
      <c r="N127" s="259" t="str">
        <f>'Mẫu BC việc theo CHV Mẫu 06'!N133:S133</f>
        <v>Bùi Văn Ty</v>
      </c>
      <c r="O127" s="259"/>
      <c r="P127" s="259"/>
      <c r="Q127" s="259"/>
      <c r="R127" s="259"/>
      <c r="S127" s="259"/>
      <c r="T127" s="259"/>
      <c r="U127" s="67"/>
      <c r="V127" s="120"/>
      <c r="W127" s="120"/>
      <c r="X127" s="120"/>
      <c r="Y127" s="120"/>
      <c r="Z127" s="120"/>
      <c r="AA127" s="120"/>
      <c r="AB127" s="120"/>
      <c r="AC127" s="120"/>
      <c r="AD127" s="120"/>
      <c r="AE127" s="120"/>
    </row>
    <row r="128" spans="1:31" s="64" customFormat="1" ht="18.75">
      <c r="A128" s="67"/>
      <c r="B128" s="67"/>
      <c r="C128" s="67"/>
      <c r="D128" s="67"/>
      <c r="E128" s="67"/>
      <c r="F128" s="67"/>
      <c r="G128" s="67"/>
      <c r="H128" s="67"/>
      <c r="I128" s="67"/>
      <c r="J128" s="67"/>
      <c r="K128" s="67"/>
      <c r="L128" s="67"/>
      <c r="M128" s="67"/>
      <c r="N128" s="67"/>
      <c r="O128" s="67"/>
      <c r="P128" s="67"/>
      <c r="Q128" s="67"/>
      <c r="R128" s="67"/>
      <c r="S128" s="67"/>
      <c r="T128" s="67"/>
      <c r="U128" s="67"/>
      <c r="V128" s="120"/>
      <c r="W128" s="120"/>
      <c r="X128" s="120"/>
      <c r="Y128" s="120"/>
      <c r="Z128" s="120"/>
      <c r="AA128" s="120"/>
      <c r="AB128" s="120"/>
      <c r="AC128" s="120"/>
      <c r="AD128" s="120"/>
      <c r="AE128" s="120"/>
    </row>
    <row r="129" spans="1:31" s="64" customFormat="1" ht="18.75">
      <c r="A129" s="67"/>
      <c r="B129" s="67"/>
      <c r="C129" s="67"/>
      <c r="D129" s="67"/>
      <c r="E129" s="67"/>
      <c r="F129" s="67"/>
      <c r="G129" s="67"/>
      <c r="H129" s="67"/>
      <c r="I129" s="67"/>
      <c r="J129" s="67"/>
      <c r="K129" s="67"/>
      <c r="L129" s="67"/>
      <c r="M129" s="67"/>
      <c r="N129" s="67"/>
      <c r="O129" s="67"/>
      <c r="P129" s="67"/>
      <c r="Q129" s="67"/>
      <c r="R129" s="67"/>
      <c r="S129" s="67"/>
      <c r="T129" s="67"/>
      <c r="U129" s="67"/>
      <c r="V129" s="120"/>
      <c r="W129" s="120"/>
      <c r="X129" s="120"/>
      <c r="Y129" s="120"/>
      <c r="Z129" s="120"/>
      <c r="AA129" s="120"/>
      <c r="AB129" s="120"/>
      <c r="AC129" s="120"/>
      <c r="AD129" s="120"/>
      <c r="AE129" s="120"/>
    </row>
    <row r="130" spans="1:31" s="121" customFormat="1" ht="48" customHeight="1">
      <c r="A130" s="69"/>
      <c r="B130" s="69"/>
      <c r="C130" s="69"/>
      <c r="D130" s="69"/>
      <c r="E130" s="69"/>
      <c r="F130" s="69"/>
      <c r="G130" s="69"/>
      <c r="H130" s="69"/>
      <c r="I130" s="69"/>
      <c r="J130" s="69"/>
      <c r="K130" s="69"/>
      <c r="L130" s="69"/>
      <c r="M130" s="69"/>
      <c r="N130" s="69"/>
      <c r="O130" s="69"/>
      <c r="P130" s="69"/>
      <c r="Q130" s="69"/>
      <c r="R130" s="69"/>
      <c r="S130" s="69"/>
      <c r="T130" s="69"/>
      <c r="U130" s="69"/>
      <c r="V130" s="120"/>
      <c r="W130" s="120"/>
      <c r="X130" s="120"/>
      <c r="Y130" s="120"/>
      <c r="Z130" s="120"/>
      <c r="AA130" s="120"/>
      <c r="AB130" s="120"/>
      <c r="AC130" s="120"/>
      <c r="AD130" s="120"/>
      <c r="AE130" s="120"/>
    </row>
    <row r="131" spans="1:31" s="121" customFormat="1" ht="18.75">
      <c r="A131" s="69"/>
      <c r="B131" s="69"/>
      <c r="C131" s="69"/>
      <c r="D131" s="69"/>
      <c r="E131" s="69"/>
      <c r="F131" s="69"/>
      <c r="G131" s="69"/>
      <c r="H131" s="69"/>
      <c r="I131" s="69"/>
      <c r="J131" s="69"/>
      <c r="K131" s="69"/>
      <c r="L131" s="69"/>
      <c r="M131" s="69"/>
      <c r="N131" s="69"/>
      <c r="O131" s="69"/>
      <c r="P131" s="69"/>
      <c r="Q131" s="69"/>
      <c r="R131" s="69"/>
      <c r="S131" s="69"/>
      <c r="T131" s="69"/>
      <c r="U131" s="69"/>
      <c r="V131" s="120"/>
      <c r="W131" s="120"/>
      <c r="X131" s="120"/>
      <c r="Y131" s="120"/>
      <c r="Z131" s="120"/>
      <c r="AA131" s="120"/>
      <c r="AB131" s="120"/>
      <c r="AC131" s="120"/>
      <c r="AD131" s="120"/>
      <c r="AE131" s="120"/>
    </row>
    <row r="132" spans="1:31" s="119" customFormat="1" ht="15.75">
      <c r="A132" s="60"/>
      <c r="B132" s="60"/>
      <c r="C132" s="149"/>
      <c r="D132" s="149"/>
      <c r="E132" s="60"/>
      <c r="F132" s="60"/>
      <c r="G132" s="60"/>
      <c r="H132" s="149"/>
      <c r="I132" s="149"/>
      <c r="J132" s="60"/>
      <c r="K132" s="60"/>
      <c r="L132" s="60"/>
      <c r="M132" s="60"/>
      <c r="N132" s="60"/>
      <c r="O132" s="60"/>
      <c r="P132" s="60"/>
      <c r="Q132" s="60"/>
      <c r="R132" s="60"/>
      <c r="S132" s="149"/>
      <c r="T132" s="149"/>
      <c r="U132" s="59"/>
      <c r="V132" s="117"/>
      <c r="W132" s="117"/>
      <c r="X132" s="117"/>
      <c r="Y132" s="117"/>
      <c r="Z132" s="117"/>
      <c r="AA132" s="117"/>
      <c r="AB132" s="117"/>
      <c r="AC132" s="117"/>
      <c r="AD132" s="117"/>
      <c r="AE132" s="118"/>
    </row>
    <row r="133" spans="1:31" s="119" customFormat="1" ht="15.75">
      <c r="A133" s="60"/>
      <c r="B133" s="60"/>
      <c r="C133" s="149"/>
      <c r="D133" s="149"/>
      <c r="E133" s="60"/>
      <c r="F133" s="60"/>
      <c r="G133" s="60"/>
      <c r="H133" s="149"/>
      <c r="I133" s="149"/>
      <c r="J133" s="60"/>
      <c r="K133" s="60"/>
      <c r="L133" s="60"/>
      <c r="M133" s="60"/>
      <c r="N133" s="60"/>
      <c r="O133" s="60"/>
      <c r="P133" s="60"/>
      <c r="Q133" s="60"/>
      <c r="R133" s="60"/>
      <c r="S133" s="149"/>
      <c r="T133" s="149"/>
      <c r="U133" s="59"/>
      <c r="V133" s="117"/>
      <c r="W133" s="117"/>
      <c r="X133" s="117"/>
      <c r="Y133" s="117"/>
      <c r="Z133" s="117"/>
      <c r="AA133" s="117"/>
      <c r="AB133" s="117"/>
      <c r="AC133" s="117"/>
      <c r="AD133" s="117"/>
      <c r="AE133" s="118"/>
    </row>
    <row r="134" spans="1:31" s="119" customFormat="1" ht="15.75">
      <c r="A134" s="60"/>
      <c r="B134" s="60"/>
      <c r="C134" s="149"/>
      <c r="D134" s="149"/>
      <c r="E134" s="60"/>
      <c r="F134" s="60"/>
      <c r="G134" s="60"/>
      <c r="H134" s="149"/>
      <c r="I134" s="149"/>
      <c r="J134" s="60"/>
      <c r="K134" s="60"/>
      <c r="L134" s="60"/>
      <c r="M134" s="60"/>
      <c r="N134" s="60"/>
      <c r="O134" s="60"/>
      <c r="P134" s="60"/>
      <c r="Q134" s="60"/>
      <c r="R134" s="60"/>
      <c r="S134" s="149"/>
      <c r="T134" s="149"/>
      <c r="U134" s="59"/>
      <c r="V134" s="117"/>
      <c r="W134" s="117"/>
      <c r="X134" s="117"/>
      <c r="Y134" s="117"/>
      <c r="Z134" s="117"/>
      <c r="AA134" s="117"/>
      <c r="AB134" s="117"/>
      <c r="AC134" s="117"/>
      <c r="AD134" s="117"/>
      <c r="AE134" s="118"/>
    </row>
    <row r="135" spans="1:31" s="119" customFormat="1" ht="15.75">
      <c r="A135" s="60"/>
      <c r="B135" s="60"/>
      <c r="C135" s="149"/>
      <c r="D135" s="149"/>
      <c r="E135" s="60"/>
      <c r="F135" s="60"/>
      <c r="G135" s="60"/>
      <c r="H135" s="149"/>
      <c r="I135" s="149"/>
      <c r="J135" s="60"/>
      <c r="K135" s="60"/>
      <c r="L135" s="60"/>
      <c r="M135" s="60"/>
      <c r="N135" s="60"/>
      <c r="O135" s="60"/>
      <c r="P135" s="60"/>
      <c r="Q135" s="60"/>
      <c r="R135" s="60"/>
      <c r="S135" s="149"/>
      <c r="T135" s="149"/>
      <c r="U135" s="59"/>
      <c r="V135" s="117"/>
      <c r="W135" s="117"/>
      <c r="X135" s="117"/>
      <c r="Y135" s="117"/>
      <c r="Z135" s="117"/>
      <c r="AA135" s="117"/>
      <c r="AB135" s="117"/>
      <c r="AC135" s="117"/>
      <c r="AD135" s="117"/>
      <c r="AE135" s="118"/>
    </row>
    <row r="136" spans="1:31" s="119" customFormat="1" ht="15.75">
      <c r="A136" s="60"/>
      <c r="B136" s="60"/>
      <c r="C136" s="149"/>
      <c r="D136" s="149"/>
      <c r="E136" s="60"/>
      <c r="F136" s="60"/>
      <c r="G136" s="60"/>
      <c r="H136" s="149"/>
      <c r="I136" s="149"/>
      <c r="J136" s="60"/>
      <c r="K136" s="60"/>
      <c r="L136" s="60"/>
      <c r="M136" s="60"/>
      <c r="N136" s="60"/>
      <c r="O136" s="60"/>
      <c r="P136" s="60"/>
      <c r="Q136" s="60"/>
      <c r="R136" s="60"/>
      <c r="S136" s="149"/>
      <c r="T136" s="149"/>
      <c r="U136" s="59"/>
      <c r="V136" s="117"/>
      <c r="W136" s="117"/>
      <c r="X136" s="117"/>
      <c r="Y136" s="117"/>
      <c r="Z136" s="117"/>
      <c r="AA136" s="117"/>
      <c r="AB136" s="117"/>
      <c r="AC136" s="117"/>
      <c r="AD136" s="117"/>
      <c r="AE136" s="118"/>
    </row>
    <row r="137" spans="1:31" s="119" customFormat="1" ht="15.75">
      <c r="A137" s="60"/>
      <c r="B137" s="60"/>
      <c r="C137" s="149"/>
      <c r="D137" s="149"/>
      <c r="E137" s="60"/>
      <c r="F137" s="60"/>
      <c r="G137" s="60"/>
      <c r="H137" s="149"/>
      <c r="I137" s="149"/>
      <c r="J137" s="60"/>
      <c r="K137" s="60"/>
      <c r="L137" s="60"/>
      <c r="M137" s="60"/>
      <c r="N137" s="60"/>
      <c r="O137" s="60"/>
      <c r="P137" s="60"/>
      <c r="Q137" s="60"/>
      <c r="R137" s="60"/>
      <c r="S137" s="149"/>
      <c r="T137" s="149"/>
      <c r="U137" s="59"/>
      <c r="V137" s="117"/>
      <c r="W137" s="117"/>
      <c r="X137" s="117"/>
      <c r="Y137" s="117"/>
      <c r="Z137" s="117"/>
      <c r="AA137" s="117"/>
      <c r="AB137" s="117"/>
      <c r="AC137" s="117"/>
      <c r="AD137" s="117"/>
      <c r="AE137" s="118"/>
    </row>
    <row r="138" spans="1:31" s="119" customFormat="1" ht="15.75">
      <c r="A138" s="60"/>
      <c r="B138" s="60"/>
      <c r="C138" s="149"/>
      <c r="D138" s="149"/>
      <c r="E138" s="60"/>
      <c r="F138" s="60"/>
      <c r="G138" s="60"/>
      <c r="H138" s="149"/>
      <c r="I138" s="149"/>
      <c r="J138" s="60"/>
      <c r="K138" s="60"/>
      <c r="L138" s="60"/>
      <c r="M138" s="60"/>
      <c r="N138" s="60"/>
      <c r="O138" s="60"/>
      <c r="P138" s="60"/>
      <c r="Q138" s="60"/>
      <c r="R138" s="60"/>
      <c r="S138" s="149"/>
      <c r="T138" s="149"/>
      <c r="U138" s="59"/>
      <c r="V138" s="117"/>
      <c r="W138" s="117"/>
      <c r="X138" s="117"/>
      <c r="Y138" s="117"/>
      <c r="Z138" s="117"/>
      <c r="AA138" s="117"/>
      <c r="AB138" s="117"/>
      <c r="AC138" s="117"/>
      <c r="AD138" s="117"/>
      <c r="AE138" s="118"/>
    </row>
    <row r="139" spans="1:31" s="119" customFormat="1" ht="15.75">
      <c r="A139" s="60"/>
      <c r="B139" s="60"/>
      <c r="C139" s="149"/>
      <c r="D139" s="149"/>
      <c r="E139" s="60"/>
      <c r="F139" s="60"/>
      <c r="G139" s="60"/>
      <c r="H139" s="149"/>
      <c r="I139" s="149"/>
      <c r="J139" s="60"/>
      <c r="K139" s="60"/>
      <c r="L139" s="60"/>
      <c r="M139" s="60"/>
      <c r="N139" s="60"/>
      <c r="O139" s="60"/>
      <c r="P139" s="60"/>
      <c r="Q139" s="60"/>
      <c r="R139" s="60"/>
      <c r="S139" s="149"/>
      <c r="T139" s="149"/>
      <c r="U139" s="59"/>
      <c r="V139" s="117"/>
      <c r="W139" s="117"/>
      <c r="X139" s="117"/>
      <c r="Y139" s="117"/>
      <c r="Z139" s="117"/>
      <c r="AA139" s="117"/>
      <c r="AB139" s="117"/>
      <c r="AC139" s="117"/>
      <c r="AD139" s="117"/>
      <c r="AE139" s="118"/>
    </row>
    <row r="140" spans="1:31" s="119" customFormat="1" ht="15.75">
      <c r="A140" s="60"/>
      <c r="B140" s="60"/>
      <c r="C140" s="149"/>
      <c r="D140" s="149"/>
      <c r="E140" s="60"/>
      <c r="F140" s="60"/>
      <c r="G140" s="60"/>
      <c r="H140" s="149"/>
      <c r="I140" s="149"/>
      <c r="J140" s="60"/>
      <c r="K140" s="60"/>
      <c r="L140" s="60"/>
      <c r="M140" s="60"/>
      <c r="N140" s="60"/>
      <c r="O140" s="60"/>
      <c r="P140" s="60"/>
      <c r="Q140" s="60"/>
      <c r="R140" s="60"/>
      <c r="S140" s="149"/>
      <c r="T140" s="149"/>
      <c r="U140" s="59"/>
      <c r="V140" s="117"/>
      <c r="W140" s="117"/>
      <c r="X140" s="117"/>
      <c r="Y140" s="117"/>
      <c r="Z140" s="117"/>
      <c r="AA140" s="117"/>
      <c r="AB140" s="117"/>
      <c r="AC140" s="117"/>
      <c r="AD140" s="117"/>
      <c r="AE140" s="118"/>
    </row>
    <row r="141" spans="1:31" s="119" customFormat="1" ht="15.75">
      <c r="A141" s="60"/>
      <c r="B141" s="60"/>
      <c r="C141" s="149"/>
      <c r="D141" s="149"/>
      <c r="E141" s="60"/>
      <c r="F141" s="60"/>
      <c r="G141" s="60"/>
      <c r="H141" s="149"/>
      <c r="I141" s="149"/>
      <c r="J141" s="60"/>
      <c r="K141" s="60"/>
      <c r="L141" s="60"/>
      <c r="M141" s="60"/>
      <c r="N141" s="60"/>
      <c r="O141" s="60"/>
      <c r="P141" s="60"/>
      <c r="Q141" s="60"/>
      <c r="R141" s="60"/>
      <c r="S141" s="149"/>
      <c r="T141" s="149"/>
      <c r="U141" s="59"/>
      <c r="V141" s="117"/>
      <c r="W141" s="117"/>
      <c r="X141" s="117"/>
      <c r="Y141" s="117"/>
      <c r="Z141" s="117"/>
      <c r="AA141" s="117"/>
      <c r="AB141" s="117"/>
      <c r="AC141" s="117"/>
      <c r="AD141" s="117"/>
      <c r="AE141" s="118"/>
    </row>
    <row r="142" spans="1:31" s="119" customFormat="1" ht="15.75">
      <c r="A142" s="60"/>
      <c r="B142" s="60"/>
      <c r="C142" s="149"/>
      <c r="D142" s="149"/>
      <c r="E142" s="60"/>
      <c r="F142" s="60"/>
      <c r="G142" s="60"/>
      <c r="H142" s="149"/>
      <c r="I142" s="149"/>
      <c r="J142" s="60"/>
      <c r="K142" s="60"/>
      <c r="L142" s="60"/>
      <c r="M142" s="60"/>
      <c r="N142" s="60"/>
      <c r="O142" s="60"/>
      <c r="P142" s="60"/>
      <c r="Q142" s="60"/>
      <c r="R142" s="60"/>
      <c r="S142" s="149"/>
      <c r="T142" s="149"/>
      <c r="U142" s="59"/>
      <c r="V142" s="117"/>
      <c r="W142" s="117"/>
      <c r="X142" s="117"/>
      <c r="Y142" s="117"/>
      <c r="Z142" s="117"/>
      <c r="AA142" s="117"/>
      <c r="AB142" s="117"/>
      <c r="AC142" s="117"/>
      <c r="AD142" s="117"/>
      <c r="AE142" s="118"/>
    </row>
    <row r="143" spans="1:31" s="119" customFormat="1" ht="15.75">
      <c r="A143" s="60"/>
      <c r="B143" s="60"/>
      <c r="C143" s="149"/>
      <c r="D143" s="149"/>
      <c r="E143" s="60"/>
      <c r="F143" s="60"/>
      <c r="G143" s="60"/>
      <c r="H143" s="149"/>
      <c r="I143" s="149"/>
      <c r="J143" s="60"/>
      <c r="K143" s="60"/>
      <c r="L143" s="60"/>
      <c r="M143" s="60"/>
      <c r="N143" s="60"/>
      <c r="O143" s="60"/>
      <c r="P143" s="60"/>
      <c r="Q143" s="60"/>
      <c r="R143" s="60"/>
      <c r="S143" s="149"/>
      <c r="T143" s="149"/>
      <c r="U143" s="59"/>
      <c r="V143" s="117"/>
      <c r="W143" s="117"/>
      <c r="X143" s="117"/>
      <c r="Y143" s="117"/>
      <c r="Z143" s="117"/>
      <c r="AA143" s="117"/>
      <c r="AB143" s="117"/>
      <c r="AC143" s="117"/>
      <c r="AD143" s="117"/>
      <c r="AE143" s="118"/>
    </row>
    <row r="144" spans="1:31" s="119" customFormat="1" ht="15.75">
      <c r="A144" s="60"/>
      <c r="B144" s="60"/>
      <c r="C144" s="149"/>
      <c r="D144" s="149"/>
      <c r="E144" s="60"/>
      <c r="F144" s="60"/>
      <c r="G144" s="60"/>
      <c r="H144" s="149"/>
      <c r="I144" s="149"/>
      <c r="J144" s="60"/>
      <c r="K144" s="60"/>
      <c r="L144" s="60"/>
      <c r="M144" s="60"/>
      <c r="N144" s="60"/>
      <c r="O144" s="60"/>
      <c r="P144" s="60"/>
      <c r="Q144" s="60"/>
      <c r="R144" s="60"/>
      <c r="S144" s="149"/>
      <c r="T144" s="149"/>
      <c r="U144" s="59"/>
      <c r="V144" s="117"/>
      <c r="W144" s="117"/>
      <c r="X144" s="117"/>
      <c r="Y144" s="117"/>
      <c r="Z144" s="117"/>
      <c r="AA144" s="117"/>
      <c r="AB144" s="117"/>
      <c r="AC144" s="117"/>
      <c r="AD144" s="117"/>
      <c r="AE144" s="118"/>
    </row>
    <row r="145" spans="1:31" s="119" customFormat="1" ht="15.75">
      <c r="A145" s="60"/>
      <c r="B145" s="60"/>
      <c r="C145" s="149"/>
      <c r="D145" s="149"/>
      <c r="E145" s="60"/>
      <c r="F145" s="60"/>
      <c r="G145" s="60"/>
      <c r="H145" s="149"/>
      <c r="I145" s="149"/>
      <c r="J145" s="60"/>
      <c r="K145" s="60"/>
      <c r="L145" s="60"/>
      <c r="M145" s="60"/>
      <c r="N145" s="60"/>
      <c r="O145" s="60"/>
      <c r="P145" s="60"/>
      <c r="Q145" s="60"/>
      <c r="R145" s="60"/>
      <c r="S145" s="149"/>
      <c r="T145" s="149"/>
      <c r="U145" s="59"/>
      <c r="V145" s="117"/>
      <c r="W145" s="117"/>
      <c r="X145" s="117"/>
      <c r="Y145" s="117"/>
      <c r="Z145" s="117"/>
      <c r="AA145" s="117"/>
      <c r="AB145" s="117"/>
      <c r="AC145" s="117"/>
      <c r="AD145" s="117"/>
      <c r="AE145" s="118"/>
    </row>
    <row r="146" spans="1:31" s="119" customFormat="1" ht="15.75">
      <c r="A146" s="60"/>
      <c r="B146" s="60"/>
      <c r="C146" s="149"/>
      <c r="D146" s="149"/>
      <c r="E146" s="60"/>
      <c r="F146" s="60"/>
      <c r="G146" s="60"/>
      <c r="H146" s="149"/>
      <c r="I146" s="149"/>
      <c r="J146" s="60"/>
      <c r="K146" s="60"/>
      <c r="L146" s="60"/>
      <c r="M146" s="60"/>
      <c r="N146" s="60"/>
      <c r="O146" s="60"/>
      <c r="P146" s="60"/>
      <c r="Q146" s="60"/>
      <c r="R146" s="60"/>
      <c r="S146" s="149"/>
      <c r="T146" s="149"/>
      <c r="U146" s="59"/>
      <c r="V146" s="117"/>
      <c r="W146" s="117"/>
      <c r="X146" s="117"/>
      <c r="Y146" s="117"/>
      <c r="Z146" s="117"/>
      <c r="AA146" s="117"/>
      <c r="AB146" s="117"/>
      <c r="AC146" s="117"/>
      <c r="AD146" s="117"/>
      <c r="AE146" s="118"/>
    </row>
    <row r="147" spans="1:31" s="119" customFormat="1" ht="15.75">
      <c r="A147" s="60"/>
      <c r="B147" s="60"/>
      <c r="C147" s="149"/>
      <c r="D147" s="149"/>
      <c r="E147" s="60"/>
      <c r="F147" s="60"/>
      <c r="G147" s="60"/>
      <c r="H147" s="149"/>
      <c r="I147" s="149"/>
      <c r="J147" s="60"/>
      <c r="K147" s="60"/>
      <c r="L147" s="60"/>
      <c r="M147" s="60"/>
      <c r="N147" s="60"/>
      <c r="O147" s="60"/>
      <c r="P147" s="60"/>
      <c r="Q147" s="60"/>
      <c r="R147" s="60"/>
      <c r="S147" s="149"/>
      <c r="T147" s="149"/>
      <c r="U147" s="59"/>
      <c r="V147" s="117"/>
      <c r="W147" s="117"/>
      <c r="X147" s="117"/>
      <c r="Y147" s="117"/>
      <c r="Z147" s="117"/>
      <c r="AA147" s="117"/>
      <c r="AB147" s="117"/>
      <c r="AC147" s="117"/>
      <c r="AD147" s="117"/>
      <c r="AE147" s="118"/>
    </row>
    <row r="148" spans="1:31" s="119" customFormat="1" ht="15.75">
      <c r="A148" s="60"/>
      <c r="B148" s="60"/>
      <c r="C148" s="149"/>
      <c r="D148" s="149"/>
      <c r="E148" s="60"/>
      <c r="F148" s="60"/>
      <c r="G148" s="60"/>
      <c r="H148" s="149"/>
      <c r="I148" s="149"/>
      <c r="J148" s="60"/>
      <c r="K148" s="60"/>
      <c r="L148" s="60"/>
      <c r="M148" s="60"/>
      <c r="N148" s="60"/>
      <c r="O148" s="60"/>
      <c r="P148" s="60"/>
      <c r="Q148" s="60"/>
      <c r="R148" s="60"/>
      <c r="S148" s="149"/>
      <c r="T148" s="149"/>
      <c r="U148" s="59"/>
      <c r="V148" s="117"/>
      <c r="W148" s="117"/>
      <c r="X148" s="117"/>
      <c r="Y148" s="117"/>
      <c r="Z148" s="117"/>
      <c r="AA148" s="117"/>
      <c r="AB148" s="117"/>
      <c r="AC148" s="117"/>
      <c r="AD148" s="117"/>
      <c r="AE148" s="118"/>
    </row>
    <row r="149" spans="1:31" s="119" customFormat="1" ht="15.75">
      <c r="A149" s="60"/>
      <c r="B149" s="60"/>
      <c r="C149" s="149"/>
      <c r="D149" s="149"/>
      <c r="E149" s="60"/>
      <c r="F149" s="60"/>
      <c r="G149" s="60"/>
      <c r="H149" s="149"/>
      <c r="I149" s="149"/>
      <c r="J149" s="60"/>
      <c r="K149" s="60"/>
      <c r="L149" s="60"/>
      <c r="M149" s="60"/>
      <c r="N149" s="60"/>
      <c r="O149" s="60"/>
      <c r="P149" s="60"/>
      <c r="Q149" s="60"/>
      <c r="R149" s="60"/>
      <c r="S149" s="149"/>
      <c r="T149" s="149"/>
      <c r="U149" s="59"/>
      <c r="V149" s="117"/>
      <c r="W149" s="117"/>
      <c r="X149" s="117"/>
      <c r="Y149" s="117"/>
      <c r="Z149" s="117"/>
      <c r="AA149" s="117"/>
      <c r="AB149" s="117"/>
      <c r="AC149" s="117"/>
      <c r="AD149" s="117"/>
      <c r="AE149" s="118"/>
    </row>
    <row r="150" spans="1:31" s="119" customFormat="1" ht="15.75">
      <c r="A150" s="60"/>
      <c r="B150" s="60"/>
      <c r="C150" s="149"/>
      <c r="D150" s="149"/>
      <c r="E150" s="60"/>
      <c r="F150" s="60"/>
      <c r="G150" s="60"/>
      <c r="H150" s="149"/>
      <c r="I150" s="149"/>
      <c r="J150" s="60"/>
      <c r="K150" s="60"/>
      <c r="L150" s="60"/>
      <c r="M150" s="60"/>
      <c r="N150" s="60"/>
      <c r="O150" s="60"/>
      <c r="P150" s="60"/>
      <c r="Q150" s="60"/>
      <c r="R150" s="60"/>
      <c r="S150" s="149"/>
      <c r="T150" s="149"/>
      <c r="U150" s="59"/>
      <c r="V150" s="117"/>
      <c r="W150" s="117"/>
      <c r="X150" s="117"/>
      <c r="Y150" s="117"/>
      <c r="Z150" s="117"/>
      <c r="AA150" s="117"/>
      <c r="AB150" s="117"/>
      <c r="AC150" s="117"/>
      <c r="AD150" s="117"/>
      <c r="AE150" s="118"/>
    </row>
    <row r="151" spans="1:31" s="119" customFormat="1" ht="15.75">
      <c r="A151" s="60"/>
      <c r="B151" s="60"/>
      <c r="C151" s="149"/>
      <c r="D151" s="149"/>
      <c r="E151" s="60"/>
      <c r="F151" s="60"/>
      <c r="G151" s="60"/>
      <c r="H151" s="149"/>
      <c r="I151" s="149"/>
      <c r="J151" s="60"/>
      <c r="K151" s="60"/>
      <c r="L151" s="60"/>
      <c r="M151" s="60"/>
      <c r="N151" s="60"/>
      <c r="O151" s="60"/>
      <c r="P151" s="60"/>
      <c r="Q151" s="60"/>
      <c r="R151" s="60"/>
      <c r="S151" s="149"/>
      <c r="T151" s="149"/>
      <c r="U151" s="59"/>
      <c r="V151" s="117"/>
      <c r="W151" s="117"/>
      <c r="X151" s="117"/>
      <c r="Y151" s="117"/>
      <c r="Z151" s="117"/>
      <c r="AA151" s="117"/>
      <c r="AB151" s="117"/>
      <c r="AC151" s="117"/>
      <c r="AD151" s="117"/>
      <c r="AE151" s="118"/>
    </row>
    <row r="152" spans="1:31" s="119" customFormat="1" ht="15.75">
      <c r="A152" s="60"/>
      <c r="B152" s="60"/>
      <c r="C152" s="149"/>
      <c r="D152" s="149"/>
      <c r="E152" s="60"/>
      <c r="F152" s="60"/>
      <c r="G152" s="60"/>
      <c r="H152" s="149"/>
      <c r="I152" s="149"/>
      <c r="J152" s="60"/>
      <c r="K152" s="60"/>
      <c r="L152" s="60"/>
      <c r="M152" s="60"/>
      <c r="N152" s="60"/>
      <c r="O152" s="60"/>
      <c r="P152" s="60"/>
      <c r="Q152" s="60"/>
      <c r="R152" s="60"/>
      <c r="S152" s="149"/>
      <c r="T152" s="149"/>
      <c r="U152" s="59"/>
      <c r="V152" s="117"/>
      <c r="W152" s="117"/>
      <c r="X152" s="117"/>
      <c r="Y152" s="117"/>
      <c r="Z152" s="117"/>
      <c r="AA152" s="117"/>
      <c r="AB152" s="117"/>
      <c r="AC152" s="117"/>
      <c r="AD152" s="117"/>
      <c r="AE152" s="118"/>
    </row>
    <row r="153" spans="1:31" s="119" customFormat="1" ht="15.75">
      <c r="A153" s="60"/>
      <c r="B153" s="60"/>
      <c r="C153" s="149"/>
      <c r="D153" s="149"/>
      <c r="E153" s="60"/>
      <c r="F153" s="60"/>
      <c r="G153" s="60"/>
      <c r="H153" s="149"/>
      <c r="I153" s="149"/>
      <c r="J153" s="60"/>
      <c r="K153" s="60"/>
      <c r="L153" s="60"/>
      <c r="M153" s="60"/>
      <c r="N153" s="60"/>
      <c r="O153" s="60"/>
      <c r="P153" s="60"/>
      <c r="Q153" s="60"/>
      <c r="R153" s="60"/>
      <c r="S153" s="149"/>
      <c r="T153" s="149"/>
      <c r="U153" s="59"/>
      <c r="V153" s="117"/>
      <c r="W153" s="117"/>
      <c r="X153" s="117"/>
      <c r="Y153" s="117"/>
      <c r="Z153" s="117"/>
      <c r="AA153" s="117"/>
      <c r="AB153" s="117"/>
      <c r="AC153" s="117"/>
      <c r="AD153" s="117"/>
      <c r="AE153" s="118"/>
    </row>
  </sheetData>
  <sheetProtection/>
  <mergeCells count="42">
    <mergeCell ref="P9:P10"/>
    <mergeCell ref="I8:I10"/>
    <mergeCell ref="Q9:Q10"/>
    <mergeCell ref="R7:R10"/>
    <mergeCell ref="E2:P2"/>
    <mergeCell ref="A3:D3"/>
    <mergeCell ref="A127:E127"/>
    <mergeCell ref="B123:D123"/>
    <mergeCell ref="A11:B11"/>
    <mergeCell ref="A12:B12"/>
    <mergeCell ref="B122:E122"/>
    <mergeCell ref="O9:O10"/>
    <mergeCell ref="D9:D10"/>
    <mergeCell ref="E9:E10"/>
    <mergeCell ref="L9:L10"/>
    <mergeCell ref="A121:F121"/>
    <mergeCell ref="Q4:T4"/>
    <mergeCell ref="Q5:T5"/>
    <mergeCell ref="H6:R6"/>
    <mergeCell ref="S6:S10"/>
    <mergeCell ref="T6:T10"/>
    <mergeCell ref="J9:J10"/>
    <mergeCell ref="E1:P1"/>
    <mergeCell ref="C6:E6"/>
    <mergeCell ref="A6:B10"/>
    <mergeCell ref="C7:C10"/>
    <mergeCell ref="N9:N10"/>
    <mergeCell ref="M9:M10"/>
    <mergeCell ref="A2:D2"/>
    <mergeCell ref="F6:F10"/>
    <mergeCell ref="G6:G10"/>
    <mergeCell ref="D7:E8"/>
    <mergeCell ref="Q2:T2"/>
    <mergeCell ref="N127:T127"/>
    <mergeCell ref="N123:T123"/>
    <mergeCell ref="N121:T121"/>
    <mergeCell ref="J8:Q8"/>
    <mergeCell ref="N122:T122"/>
    <mergeCell ref="E3:P3"/>
    <mergeCell ref="K9:K10"/>
    <mergeCell ref="H7:H10"/>
    <mergeCell ref="I7:Q7"/>
  </mergeCells>
  <printOptions/>
  <pageMargins left="0.2" right="0.2" top="0.3" bottom="0.38" header="0.32" footer="0.32"/>
  <pageSetup horizontalDpi="600" verticalDpi="600" orientation="landscape" paperSize="9" r:id="rId2"/>
  <ignoredErrors>
    <ignoredError sqref="S23 S14:S2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Admin</cp:lastModifiedBy>
  <cp:lastPrinted>2018-03-05T08:27:18Z</cp:lastPrinted>
  <dcterms:created xsi:type="dcterms:W3CDTF">2004-03-07T02:36:29Z</dcterms:created>
  <dcterms:modified xsi:type="dcterms:W3CDTF">2018-03-06T02:37:55Z</dcterms:modified>
  <cp:category/>
  <cp:version/>
  <cp:contentType/>
  <cp:contentStatus/>
</cp:coreProperties>
</file>